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12.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Dashboard" sheetId="1" state="visible" r:id="rId3"/>
    <sheet name="Tenant Controls" sheetId="2" state="visible" r:id="rId4"/>
    <sheet name="Use Cases" sheetId="3" state="visible" r:id="rId5"/>
    <sheet name="Vendor Register" sheetId="4" state="visible" r:id="rId6"/>
    <sheet name="Entra App Grants" sheetId="5" state="visible" r:id="rId7"/>
    <sheet name="Agent Inventory" sheetId="6" state="visible" r:id="rId8"/>
    <sheet name="Review Log" sheetId="7" state="visible" r:id="rId9"/>
    <sheet name="DPIA Screening" sheetId="8" state="visible" r:id="rId10"/>
    <sheet name="DPIA Log" sheetId="9" state="visible" r:id="rId11"/>
    <sheet name="DPIA" sheetId="10" state="visible" r:id="rId12"/>
    <sheet name="Glossary" sheetId="11" state="visible" r:id="rId13"/>
    <sheet name="Reference" sheetId="12" state="hidden" r:id="rId14"/>
  </sheets>
  <definedNames>
    <definedName function="false" hidden="false" localSheetId="10" name="_xlnm.Print_Titles" vbProcedure="false">Glossary!$4:$4</definedName>
    <definedName function="false" hidden="true" localSheetId="1" name="_xlnm._FilterDatabase" vbProcedure="false">'Tenant Controls'!$A$4:$I$29</definedName>
    <definedName function="false" hidden="false" localSheetId="2" name="_xlnm.Print_Titles" vbProcedure="false">'Use Cases'!$4:$4</definedName>
    <definedName function="false" hidden="false" localSheetId="3" name="_xlnm.Print_Titles" vbProcedure="false">'Vendor Register'!$4:$4</definedName>
    <definedName function="false" hidden="false" name="ActionBlockedPost" vbProcedure="false">Reference!$S$3</definedName>
    <definedName function="false" hidden="false" name="ActionBlockedPre" vbProcedure="false">Reference!$S$2</definedName>
    <definedName function="false" hidden="false" name="ActionDPIA" vbProcedure="false">Reference!$S$5</definedName>
    <definedName function="false" hidden="false" name="ActionNotApproved" vbProcedure="false">Reference!$S$8</definedName>
    <definedName function="false" hidden="false" name="ActionNoTool" vbProcedure="false">Reference!$S$4</definedName>
    <definedName function="false" hidden="false" name="ActionReassess" vbProcedure="false">Reference!$S$7</definedName>
    <definedName function="false" hidden="false" name="ActionStandard" vbProcedure="false">Reference!$S$6</definedName>
    <definedName function="false" hidden="false" name="ClearedFor" vbProcedure="false">Reference!$V$2:$V$5</definedName>
    <definedName function="false" hidden="false" name="ClsKeys" vbProcedure="false">Reference!$U$2:$U$5</definedName>
    <definedName function="false" hidden="false" name="DataClasses" vbProcedure="false">Reference!$A$2:$A$5</definedName>
    <definedName function="false" hidden="false" name="DPIAComplete" vbProcedure="false">Reference!$H$4</definedName>
    <definedName function="false" hidden="false" name="DPIAInvalid" vbProcedure="false">Reference!$P$4</definedName>
    <definedName function="false" hidden="false" name="DPIANotRequired" vbProcedure="false">Reference!$P$2</definedName>
    <definedName function="false" hidden="false" name="DPIANotStarted" vbProcedure="false">Reference!$P$3</definedName>
    <definedName function="false" hidden="false" name="DPIAStatus" vbProcedure="false">Reference!$H$2:$H$5</definedName>
    <definedName function="false" hidden="false" name="DueDil" vbProcedure="false">Reference!$G$2:$G$4</definedName>
    <definedName function="false" hidden="false" name="DueDilInProgress" vbProcedure="false">Reference!$G$3</definedName>
    <definedName function="false" hidden="false" name="DueDilNotStarted" vbProcedure="false">Reference!$G$4</definedName>
    <definedName function="false" hidden="false" name="NotClearedFor" vbProcedure="false">Reference!$W$2:$W$5</definedName>
    <definedName function="false" hidden="false" name="NoText" vbProcedure="false">Reference!$C$3</definedName>
    <definedName function="false" hidden="false" name="RiskHigh" vbProcedure="false">Reference!$Y$2</definedName>
    <definedName function="false" hidden="false" name="RiskLow" vbProcedure="false">Reference!$Y$4</definedName>
    <definedName function="false" hidden="false" name="RiskMedium" vbProcedure="false">Reference!$Y$3</definedName>
    <definedName function="false" hidden="false" name="SafeguardOpts" vbProcedure="false">Reference!$F$2:$F$4</definedName>
    <definedName function="false" hidden="false" name="StillValidNo" vbProcedure="false">Reference!$AA$3</definedName>
    <definedName function="false" hidden="false" name="StillValidYes" vbProcedure="false">Reference!$AA$2</definedName>
    <definedName function="false" hidden="false" name="Tiers" vbProcedure="false">Reference!$B$2:$B$10</definedName>
    <definedName function="false" hidden="false" name="ToolNames" vbProcedure="false">'Vendor Register'!$A$5:$A$34</definedName>
    <definedName function="false" hidden="false" name="ToolStatus" vbProcedure="false">Reference!$D$2:$D$6</definedName>
    <definedName function="false" hidden="false" name="ToolStatusApproved" vbProcedure="false">Reference!$D$2</definedName>
    <definedName function="false" hidden="false" name="ToolStatusConditional" vbProcedure="false">Reference!$D$4</definedName>
    <definedName function="false" hidden="false" name="ToolStatusNotApproved" vbProcedure="false">Reference!$D$6</definedName>
    <definedName function="false" hidden="false" name="ToolStatusUnderReview" vbProcedure="false">Reference!$D$5</definedName>
    <definedName function="false" hidden="false" name="UCIDs" vbProcedure="false">'Use Cases'!$A$5:$A$79</definedName>
    <definedName function="false" hidden="false" name="UCStatus" vbProcedure="false">Reference!$E$2:$E$5</definedName>
    <definedName function="false" hidden="false" name="VerdictBlocked" vbProcedure="false">Reference!$M$2</definedName>
    <definedName function="false" hidden="false" name="VerdictDPIADone" vbProcedure="false">Reference!$M$5</definedName>
    <definedName function="false" hidden="false" name="VerdictDPIAReq" vbProcedure="false">Reference!$M$4</definedName>
    <definedName function="false" hidden="false" name="VerdictNotApproved" vbProcedure="false">Reference!$M$7</definedName>
    <definedName function="false" hidden="false" name="VerdictNoTool" vbProcedure="false">Reference!$M$3</definedName>
    <definedName function="false" hidden="false" name="VerdictPermitted" vbProcedure="false">Reference!$M$6</definedName>
    <definedName function="false" hidden="false" name="YesText" vbProcedure="false">Reference!$C$2</definedName>
    <definedName function="false" hidden="false" name="YNU" vbProcedure="false">Reference!$C$2:$C$4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<sst xmlns="http://schemas.openxmlformats.org/spreadsheetml/2006/main" count="776" uniqueCount="644">
  <si>
    <t xml:space="preserve">Your organisation  |  AI Register</t>
  </si>
  <si>
    <t xml:space="preserve">A living inventory. Use cases are the registered records; the Vendor Register holds the contracts and drives each verdict. Change a tool's tier, DPA or class 4 safeguards and every use case re-tests on recalculation.</t>
  </si>
  <si>
    <t xml:space="preserve">Use cases</t>
  </si>
  <si>
    <t xml:space="preserve">Tools / vendors</t>
  </si>
  <si>
    <t xml:space="preserve">Registered</t>
  </si>
  <si>
    <t xml:space="preserve">In register</t>
  </si>
  <si>
    <t xml:space="preserve">Permitted</t>
  </si>
  <si>
    <t xml:space="preserve">Approved / conditional</t>
  </si>
  <si>
    <t xml:space="preserve">Need a DPIA</t>
  </si>
  <si>
    <t xml:space="preserve">Under review</t>
  </si>
  <si>
    <t xml:space="preserve">Blocked</t>
  </si>
  <si>
    <t xml:space="preserve">Security DD outstanding</t>
  </si>
  <si>
    <t xml:space="preserve">High risk</t>
  </si>
  <si>
    <t xml:space="preserve">Blocked uses</t>
  </si>
  <si>
    <t xml:space="preserve">DPIA invalid - tool changed</t>
  </si>
  <si>
    <t xml:space="preserve">How the model works</t>
  </si>
  <si>
    <t xml:space="preserve">Use cases are the unit of registration; each carries its own data class, DPIA and risk.</t>
  </si>
  <si>
    <t xml:space="preserve">The Vendor Register holds each tool's terms and sets a Permitted data class (1-4) from its tier, DPA and class 4 safeguards.</t>
  </si>
  <si>
    <t xml:space="preserve">A use case is BLOCKED when its data class exceeds what its tool allows, or when its tool is not approved.</t>
  </si>
  <si>
    <t xml:space="preserve">Class 3 or 4 (personal, special category, criminal offence or privileged) always triggers a DPIA.</t>
  </si>
  <si>
    <t xml:space="preserve">The Vendor Register rolls up how many use cases rely on each tool, and how many are blocked.</t>
  </si>
  <si>
    <t xml:space="preserve">Data classes</t>
  </si>
  <si>
    <t xml:space="preserve">1 - Public</t>
  </si>
  <si>
    <t xml:space="preserve">Non-personal, already public</t>
  </si>
  <si>
    <t xml:space="preserve">2 - Internal</t>
  </si>
  <si>
    <t xml:space="preserve">Internal, non-personal</t>
  </si>
  <si>
    <t xml:space="preserve">3 - Confidential / personal</t>
  </si>
  <si>
    <t xml:space="preserve">Identifiable client or staff data</t>
  </si>
  <si>
    <t xml:space="preserve">4 - Special category / criminal / privileged</t>
  </si>
  <si>
    <t xml:space="preserve">Health, criminal offence or legally privileged material</t>
  </si>
  <si>
    <t xml:space="preserve">UK legal note</t>
  </si>
  <si>
    <t xml:space="preserve">Class 4 covers special category data (UK GDPR Article 9), criminal offence data (Article 10) and material subject to legal professional privilege. A tool is cleared for it only with a DPA, UK or adequate hosting, no training on your data and zero or short retention. The SRA duty of confidentiality applies to all client data, whatever its class.</t>
  </si>
  <si>
    <t xml:space="preserve">Register owner:</t>
  </si>
  <si>
    <t xml:space="preserve">Last reviewed:</t>
  </si>
  <si>
    <t xml:space="preserve">Worked examples</t>
  </si>
  <si>
    <t xml:space="preserve">Rows marked EXAMPLE show each kind of verdict. Overwrite them with your own tools and uses. Work through the Tenant Controls tab with Navitec Quick Win No. 03 beside you.</t>
  </si>
  <si>
    <t xml:space="preserve">Tenant Controls  -  Quick Win No. 03 checklist</t>
  </si>
  <si>
    <t xml:space="preserve">One row per Quick Win 03 control. Record the Current value as you find it, the Status (Met, Gap, Contradiction, Investigate, Not licensed, Decision), who acts, where you read it, and the date the change was made.</t>
  </si>
  <si>
    <t xml:space="preserve">Ref</t>
  </si>
  <si>
    <t xml:space="preserve">Step</t>
  </si>
  <si>
    <t xml:space="preserve">Control</t>
  </si>
  <si>
    <t xml:space="preserve">Click path</t>
  </si>
  <si>
    <t xml:space="preserve">Current value</t>
  </si>
  <si>
    <t xml:space="preserve">Target</t>
  </si>
  <si>
    <t xml:space="preserve">Status</t>
  </si>
  <si>
    <t xml:space="preserve">Who acts</t>
  </si>
  <si>
    <t xml:space="preserve">Provenance</t>
  </si>
  <si>
    <t xml:space="preserve">Date done</t>
  </si>
  <si>
    <t xml:space="preserve">0.1</t>
  </si>
  <si>
    <t xml:space="preserve">Before you start</t>
  </si>
  <si>
    <t xml:space="preserve">AI Administrator role</t>
  </si>
  <si>
    <t xml:space="preserve">Microsoft 365 admin centre &gt; Roles &gt; Role assignments &gt; AI Administrator</t>
  </si>
  <si>
    <t xml:space="preserve">Assign AI Administrator to the person who changes AI settings; keep Global Administrator on a separate admin account for consent decisions</t>
  </si>
  <si>
    <t xml:space="preserve">0.2</t>
  </si>
  <si>
    <t xml:space="preserve">AI Reader role (register keeper)</t>
  </si>
  <si>
    <t xml:space="preserve">Microsoft 365 admin centre &gt; Roles &gt; Role assignments &gt; AI Reader</t>
  </si>
  <si>
    <t xml:space="preserve">Assign AI Reader to the person who keeps this register</t>
  </si>
  <si>
    <t xml:space="preserve">1.1</t>
  </si>
  <si>
    <t xml:space="preserve">1. See every agent</t>
  </si>
  <si>
    <t xml:space="preserve">Pending agent requests</t>
  </si>
  <si>
    <t xml:space="preserve">Microsoft 365 admin centre &gt; Agents &gt; Overview</t>
  </si>
  <si>
    <t xml:space="preserve">0 pending</t>
  </si>
  <si>
    <t xml:space="preserve">1.2</t>
  </si>
  <si>
    <t xml:space="preserve">Agents without an owner</t>
  </si>
  <si>
    <t xml:space="preserve">0</t>
  </si>
  <si>
    <t xml:space="preserve">1.3</t>
  </si>
  <si>
    <t xml:space="preserve">Registry by publisher type</t>
  </si>
  <si>
    <t xml:space="preserve">Microsoft 365 admin centre &gt; Agents &gt; All agents &gt; Registry</t>
  </si>
  <si>
    <t xml:space="preserve">Every agent available to everyone, and every external or shared agent touching client data, on the register</t>
  </si>
  <si>
    <t xml:space="preserve">1.4</t>
  </si>
  <si>
    <t xml:space="preserve">Agents available to all users</t>
  </si>
  <si>
    <t xml:space="preserve">Microsoft 365 admin centre &gt; Agents &gt; All agents &gt; Registry &gt; filter Availability = All users</t>
  </si>
  <si>
    <t xml:space="preserve">External agents blocked as a class (2.1); Microsoft agents covered by the Copilot rows</t>
  </si>
  <si>
    <t xml:space="preserve">2.1</t>
  </si>
  <si>
    <t xml:space="preserve">2. Install and share</t>
  </si>
  <si>
    <t xml:space="preserve">Agent and plugin access</t>
  </si>
  <si>
    <t xml:space="preserve">Microsoft 365 admin centre &gt; Agents &gt; Settings &gt; Agent and plugin access</t>
  </si>
  <si>
    <t xml:space="preserve">Microsoft: allowed. Your organisation: allowed. External publishers: off until each is reviewed</t>
  </si>
  <si>
    <t xml:space="preserve">2.2</t>
  </si>
  <si>
    <t xml:space="preserve">User access</t>
  </si>
  <si>
    <t xml:space="preserve">Microsoft 365 admin centre &gt; Agents &gt; Settings &gt; User access</t>
  </si>
  <si>
    <t xml:space="preserve">Specific users or groups: a named pilot group</t>
  </si>
  <si>
    <t xml:space="preserve">2.3</t>
  </si>
  <si>
    <t xml:space="preserve">Sharing (share with anyone in the organisation)</t>
  </si>
  <si>
    <t xml:space="preserve">Microsoft 365 admin centre &gt; Agents &gt; Settings &gt; Sharing</t>
  </si>
  <si>
    <t xml:space="preserve">Specific users: the people trained to build agents</t>
  </si>
  <si>
    <t xml:space="preserve">2.4</t>
  </si>
  <si>
    <t xml:space="preserve">Tools available to agents</t>
  </si>
  <si>
    <t xml:space="preserve">Microsoft 365 admin centre &gt; Agents &gt; Tools</t>
  </si>
  <si>
    <t xml:space="preserve">Follows 2.1: external tools off until reviewed</t>
  </si>
  <si>
    <t xml:space="preserve">3.1</t>
  </si>
  <si>
    <t xml:space="preserve">3. Configure Copilot</t>
  </si>
  <si>
    <t xml:space="preserve">Pin Copilot Chat</t>
  </si>
  <si>
    <t xml:space="preserve">Microsoft 365 admin centre &gt; Copilot &gt; Settings &gt; View all &gt; Pin Microsoft 365 Copilot Chat</t>
  </si>
  <si>
    <t xml:space="preserve">Pinned</t>
  </si>
  <si>
    <t xml:space="preserve">3.2</t>
  </si>
  <si>
    <t xml:space="preserve">AI providers operating as independent processors</t>
  </si>
  <si>
    <t xml:space="preserve">Microsoft 365 admin centre &gt; Copilot &gt; Settings &gt; View all &gt; AI providers operating as independent processors</t>
  </si>
  <si>
    <t xml:space="preserve">No users</t>
  </si>
  <si>
    <t xml:space="preserve">3.2b</t>
  </si>
  <si>
    <t xml:space="preserve">Anthropic as Microsoft subprocessor</t>
  </si>
  <si>
    <t xml:space="preserve">Microsoft 365 admin centre &gt; Copilot &gt; Settings &gt; View all &gt; AI providers operating as Microsoft subprocessors</t>
  </si>
  <si>
    <t xml:space="preserve">Off, unless Claude models inside Copilot are wanted; then On, with a Vendor Register row</t>
  </si>
  <si>
    <t xml:space="preserve">3.3</t>
  </si>
  <si>
    <t xml:space="preserve">Allow web search in Copilot (cloud policy)</t>
  </si>
  <si>
    <t xml:space="preserve">Microsoft 365 Apps admin centre (config.office.com) &gt; Customization &gt; Policy management &gt; Create</t>
  </si>
  <si>
    <t xml:space="preserve">Create a policy configuration for all users with Allow web search in Copilot set explicitly. Recommended: Enabled in Microsoft Copilot and Copilot Chat (queries to Bing are generated, not the prompt), recorded here as a decision</t>
  </si>
  <si>
    <t xml:space="preserve">3.4</t>
  </si>
  <si>
    <t xml:space="preserve">Self-service purchase of Microsoft 365 Copilot</t>
  </si>
  <si>
    <t xml:space="preserve">Microsoft 365 admin centre &gt; Copilot &gt; Settings &gt; View all &gt; Microsoft Copilot self-service purchases</t>
  </si>
  <si>
    <t xml:space="preserve">Do not allow</t>
  </si>
  <si>
    <t xml:space="preserve">4.1</t>
  </si>
  <si>
    <t xml:space="preserve">4. See who is using it</t>
  </si>
  <si>
    <t xml:space="preserve">Copilot and Copilot Chat usage reports</t>
  </si>
  <si>
    <t xml:space="preserve">Microsoft 365 admin centre &gt; Reports &gt; Usage &gt; Microsoft Copilot</t>
  </si>
  <si>
    <t xml:space="preserve">Reports populated; use cases moved from Proposed to Live as they show use</t>
  </si>
  <si>
    <t xml:space="preserve">4.2</t>
  </si>
  <si>
    <t xml:space="preserve">Audit for Copilot interactions</t>
  </si>
  <si>
    <t xml:space="preserve">Purview portal &gt; Audit</t>
  </si>
  <si>
    <t xml:space="preserve">On</t>
  </si>
  <si>
    <t xml:space="preserve">5a.1</t>
  </si>
  <si>
    <t xml:space="preserve">5a. Stop apps reaching mail and files</t>
  </si>
  <si>
    <t xml:space="preserve">User consent for applications</t>
  </si>
  <si>
    <t xml:space="preserve">Entra admin centre &gt; Enterprise apps &gt; Consent and permissions &gt; User consent settings</t>
  </si>
  <si>
    <t xml:space="preserve">Do not allow user consent</t>
  </si>
  <si>
    <t xml:space="preserve">5a.2</t>
  </si>
  <si>
    <t xml:space="preserve">User consent for popular mail clients</t>
  </si>
  <si>
    <t xml:space="preserve">Disabled</t>
  </si>
  <si>
    <t xml:space="preserve">5a.3</t>
  </si>
  <si>
    <t xml:space="preserve">Admin consent requests</t>
  </si>
  <si>
    <t xml:space="preserve">Entra admin centre &gt; Enterprise apps &gt; Consent and permissions &gt; Admin consent settings</t>
  </si>
  <si>
    <t xml:space="preserve">Yes, named reviewers, email notifications on, 30-day expiry</t>
  </si>
  <si>
    <t xml:space="preserve">5a.4</t>
  </si>
  <si>
    <t xml:space="preserve">Existing grants to AI apps</t>
  </si>
  <si>
    <t xml:space="preserve">Entra admin centre &gt; Enterprise apps &gt; All applications &gt; [app] &gt; Permissions</t>
  </si>
  <si>
    <t xml:space="preserve">Each AI app with mail or file access either approved on the Vendor Register with terms on file, or deleted</t>
  </si>
  <si>
    <t xml:space="preserve">5b</t>
  </si>
  <si>
    <t xml:space="preserve">5b. Shadow AI (Frontier)</t>
  </si>
  <si>
    <t xml:space="preserve">Shadow AI page</t>
  </si>
  <si>
    <t xml:space="preserve">Microsoft 365 admin centre &gt; Agents &gt; Shadow AI</t>
  </si>
  <si>
    <t xml:space="preserve">Not applicable at current licences</t>
  </si>
  <si>
    <t xml:space="preserve">5c</t>
  </si>
  <si>
    <t xml:space="preserve">5c. Local agents (Frontier)</t>
  </si>
  <si>
    <t xml:space="preserve">Local agents page</t>
  </si>
  <si>
    <t xml:space="preserve">Microsoft 365 admin centre &gt; Agents &gt; Local agents</t>
  </si>
  <si>
    <t xml:space="preserve">5d</t>
  </si>
  <si>
    <t xml:space="preserve">5d. Cloud discovery</t>
  </si>
  <si>
    <t xml:space="preserve">Defender for Cloud Apps discovery</t>
  </si>
  <si>
    <t xml:space="preserve">Defender portal &gt; Cloud discovery</t>
  </si>
  <si>
    <t xml:space="preserve">5e</t>
  </si>
  <si>
    <t xml:space="preserve">5e. DSPM for AI</t>
  </si>
  <si>
    <t xml:space="preserve">Purview DSPM for AI</t>
  </si>
  <si>
    <t xml:space="preserve">Purview portal &gt; DSPM for AI</t>
  </si>
  <si>
    <t xml:space="preserve">Use Case Inventory  -  the registered records</t>
  </si>
  <si>
    <t xml:space="preserve">Each row is a registered use of AI. Pick the Tool (from the Vendor Register) and the Data class involved; Verdict, DPIA and Risk are calculated from the tool's permitted class. DPIA status now comes from the DPIA Log, and turns invalid if the tool or data class changes after the assessment. Yellow = you set. Grey = calculated.</t>
  </si>
  <si>
    <t xml:space="preserve">ID</t>
  </si>
  <si>
    <t xml:space="preserve">Use case / activity</t>
  </si>
  <si>
    <t xml:space="preserve">Business area / owner</t>
  </si>
  <si>
    <t xml:space="preserve">Tool used</t>
  </si>
  <si>
    <t xml:space="preserve">Data class involved</t>
  </si>
  <si>
    <t xml:space="preserve">Personal data? (calc)</t>
  </si>
  <si>
    <t xml:space="preserve">Req#</t>
  </si>
  <si>
    <t xml:space="preserve">Max#</t>
  </si>
  <si>
    <t xml:space="preserve">Verdict (calc)</t>
  </si>
  <si>
    <t xml:space="preserve">DPIA? (calc)</t>
  </si>
  <si>
    <t xml:space="preserve">Action needed (calc)</t>
  </si>
  <si>
    <t xml:space="preserve">Risk tier (calc)</t>
  </si>
  <si>
    <t xml:space="preserve">Lifecycle status</t>
  </si>
  <si>
    <t xml:space="preserve">DPIA status</t>
  </si>
  <si>
    <t xml:space="preserve">DPIA ref (calc)</t>
  </si>
  <si>
    <t xml:space="preserve">Next review</t>
  </si>
  <si>
    <t xml:space="preserve">Validated?</t>
  </si>
  <si>
    <t xml:space="preserve">U1</t>
  </si>
  <si>
    <t xml:space="preserve">EXAMPLE. Drafting internal process notes</t>
  </si>
  <si>
    <t xml:space="preserve">Operations</t>
  </si>
  <si>
    <t xml:space="preserve">Microsoft Copilot Chat</t>
  </si>
  <si>
    <t xml:space="preserve">2 - Internal (non-personal)</t>
  </si>
  <si>
    <t xml:space="preserve">Live</t>
  </si>
  <si>
    <t xml:space="preserve">No</t>
  </si>
  <si>
    <t xml:space="preserve">U2</t>
  </si>
  <si>
    <t xml:space="preserve">EXAMPLE. Summarising a client email chain before a call</t>
  </si>
  <si>
    <t xml:space="preserve">Client services</t>
  </si>
  <si>
    <t xml:space="preserve">Microsoft 365 Copilot</t>
  </si>
  <si>
    <t xml:space="preserve">Proposed</t>
  </si>
  <si>
    <t xml:space="preserve">U3</t>
  </si>
  <si>
    <t xml:space="preserve">EXAMPLE. Pasting client documents into a personal ChatGPT account</t>
  </si>
  <si>
    <t xml:space="preserve">Found in shadow AI check</t>
  </si>
  <si>
    <t xml:space="preserve">ChatGPT (personal accounts)</t>
  </si>
  <si>
    <t xml:space="preserve">Prohibited</t>
  </si>
  <si>
    <t xml:space="preserve">U4</t>
  </si>
  <si>
    <t xml:space="preserve">EXAMPLE. Proofreading client letters</t>
  </si>
  <si>
    <t xml:space="preserve">All staff</t>
  </si>
  <si>
    <t xml:space="preserve">Example AI writing assistant</t>
  </si>
  <si>
    <t xml:space="preserve">U5</t>
  </si>
  <si>
    <t xml:space="preserve">EXAMPLE. Outreach sequences sent from the company mailbox</t>
  </si>
  <si>
    <t xml:space="preserve">Sales</t>
  </si>
  <si>
    <t xml:space="preserve">Example sales outreach tool</t>
  </si>
  <si>
    <t xml:space="preserve">On hold</t>
  </si>
  <si>
    <t xml:space="preserve">U6</t>
  </si>
  <si>
    <t xml:space="preserve">U7</t>
  </si>
  <si>
    <t xml:space="preserve">U8</t>
  </si>
  <si>
    <t xml:space="preserve">U9</t>
  </si>
  <si>
    <t xml:space="preserve">U10</t>
  </si>
  <si>
    <t xml:space="preserve">U11</t>
  </si>
  <si>
    <t xml:space="preserve">U12</t>
  </si>
  <si>
    <t xml:space="preserve">U13</t>
  </si>
  <si>
    <t xml:space="preserve">U14</t>
  </si>
  <si>
    <t xml:space="preserve">U15</t>
  </si>
  <si>
    <t xml:space="preserve">U16</t>
  </si>
  <si>
    <t xml:space="preserve">U17</t>
  </si>
  <si>
    <t xml:space="preserve">U18</t>
  </si>
  <si>
    <t xml:space="preserve">U19</t>
  </si>
  <si>
    <t xml:space="preserve">U20</t>
  </si>
  <si>
    <t xml:space="preserve">U21</t>
  </si>
  <si>
    <t xml:space="preserve">U22</t>
  </si>
  <si>
    <t xml:space="preserve">U23</t>
  </si>
  <si>
    <t xml:space="preserve">U24</t>
  </si>
  <si>
    <t xml:space="preserve">U25</t>
  </si>
  <si>
    <t xml:space="preserve">U26</t>
  </si>
  <si>
    <t xml:space="preserve">U27</t>
  </si>
  <si>
    <t xml:space="preserve">U28</t>
  </si>
  <si>
    <t xml:space="preserve">U29</t>
  </si>
  <si>
    <t xml:space="preserve">U30</t>
  </si>
  <si>
    <t xml:space="preserve">U31</t>
  </si>
  <si>
    <t xml:space="preserve">U32</t>
  </si>
  <si>
    <t xml:space="preserve">U33</t>
  </si>
  <si>
    <t xml:space="preserve">U34</t>
  </si>
  <si>
    <t xml:space="preserve">U35</t>
  </si>
  <si>
    <t xml:space="preserve">U36</t>
  </si>
  <si>
    <t xml:space="preserve">U37</t>
  </si>
  <si>
    <t xml:space="preserve">U38</t>
  </si>
  <si>
    <t xml:space="preserve">U39</t>
  </si>
  <si>
    <t xml:space="preserve">U40</t>
  </si>
  <si>
    <t xml:space="preserve">U41</t>
  </si>
  <si>
    <t xml:space="preserve">U42</t>
  </si>
  <si>
    <t xml:space="preserve">U43</t>
  </si>
  <si>
    <t xml:space="preserve">U44</t>
  </si>
  <si>
    <t xml:space="preserve">U45</t>
  </si>
  <si>
    <t xml:space="preserve">U46</t>
  </si>
  <si>
    <t xml:space="preserve">U47</t>
  </si>
  <si>
    <t xml:space="preserve">U48</t>
  </si>
  <si>
    <t xml:space="preserve">U49</t>
  </si>
  <si>
    <t xml:space="preserve">U50</t>
  </si>
  <si>
    <t xml:space="preserve">U51</t>
  </si>
  <si>
    <t xml:space="preserve">U52</t>
  </si>
  <si>
    <t xml:space="preserve">U53</t>
  </si>
  <si>
    <t xml:space="preserve">U54</t>
  </si>
  <si>
    <t xml:space="preserve">U55</t>
  </si>
  <si>
    <t xml:space="preserve">U56</t>
  </si>
  <si>
    <t xml:space="preserve">U57</t>
  </si>
  <si>
    <t xml:space="preserve">U58</t>
  </si>
  <si>
    <t xml:space="preserve">U59</t>
  </si>
  <si>
    <t xml:space="preserve">U60</t>
  </si>
  <si>
    <t xml:space="preserve">U61</t>
  </si>
  <si>
    <t xml:space="preserve">U62</t>
  </si>
  <si>
    <t xml:space="preserve">U63</t>
  </si>
  <si>
    <t xml:space="preserve">U64</t>
  </si>
  <si>
    <t xml:space="preserve">U65</t>
  </si>
  <si>
    <t xml:space="preserve">U66</t>
  </si>
  <si>
    <t xml:space="preserve">U67</t>
  </si>
  <si>
    <t xml:space="preserve">U68</t>
  </si>
  <si>
    <t xml:space="preserve">U69</t>
  </si>
  <si>
    <t xml:space="preserve">U70</t>
  </si>
  <si>
    <t xml:space="preserve">U71</t>
  </si>
  <si>
    <t xml:space="preserve">U72</t>
  </si>
  <si>
    <t xml:space="preserve">U73</t>
  </si>
  <si>
    <t xml:space="preserve">U74</t>
  </si>
  <si>
    <t xml:space="preserve">U75</t>
  </si>
  <si>
    <t xml:space="preserve">Vendor / Tool Register</t>
  </si>
  <si>
    <t xml:space="preserve">One row per tool: the contracts, terms and security behind it, plus a roll-up of the use cases that rely on it (columns N-S). Tier, DPA and class 4 safeguards set the Permitted data class (L-M) that every use case is tested against; columns P-Q say the same thing in plain English. Yellow = you set. Grey = calculated.</t>
  </si>
  <si>
    <t xml:space="preserve">Tool</t>
  </si>
  <si>
    <t xml:space="preserve">Vendor</t>
  </si>
  <si>
    <t xml:space="preserve">Product / service</t>
  </si>
  <si>
    <t xml:space="preserve">Tier in use</t>
  </si>
  <si>
    <t xml:space="preserve">Trains on data?</t>
  </si>
  <si>
    <t xml:space="preserve">Default retention</t>
  </si>
  <si>
    <t xml:space="preserve">DPA in place?</t>
  </si>
  <si>
    <t xml:space="preserve">Class 4 safeguards?</t>
  </si>
  <si>
    <t xml:space="preserve">Certifications</t>
  </si>
  <si>
    <t xml:space="preserve">Security due diligence</t>
  </si>
  <si>
    <t xml:space="preserve">Contract ref / owner</t>
  </si>
  <si>
    <t xml:space="preserve">Permitted data class (calc)</t>
  </si>
  <si>
    <t xml:space="preserve">Cls#</t>
  </si>
  <si>
    <t xml:space="preserve">Use cases (calc)</t>
  </si>
  <si>
    <t xml:space="preserve">Blocked (calc)</t>
  </si>
  <si>
    <t xml:space="preserve">Cleared for (calc)</t>
  </si>
  <si>
    <t xml:space="preserve">Not cleared for (calc)</t>
  </si>
  <si>
    <t xml:space="preserve">Blocked use cases (calc)</t>
  </si>
  <si>
    <t xml:space="preserve">DPIAs to redo (calc)</t>
  </si>
  <si>
    <t xml:space="preserve">Approval status</t>
  </si>
  <si>
    <t xml:space="preserve">DPA / terms</t>
  </si>
  <si>
    <t xml:space="preserve">Privacy / trust</t>
  </si>
  <si>
    <t xml:space="preserve">Hosting / residency</t>
  </si>
  <si>
    <t xml:space="preserve">Notes</t>
  </si>
  <si>
    <t xml:space="preserve">Microsoft</t>
  </si>
  <si>
    <t xml:space="preserve">Copilot Chat, work account</t>
  </si>
  <si>
    <t xml:space="preserve">Business</t>
  </si>
  <si>
    <t xml:space="preserve">Within the Microsoft 365 service boundary</t>
  </si>
  <si>
    <t xml:space="preserve">Yes</t>
  </si>
  <si>
    <t xml:space="preserve">Unknown</t>
  </si>
  <si>
    <t xml:space="preserve">ISO 27001/27018, SOC 1/2/3</t>
  </si>
  <si>
    <t xml:space="preserve">In progress</t>
  </si>
  <si>
    <t xml:space="preserve">IT</t>
  </si>
  <si>
    <t xml:space="preserve">Approved (non-sensitive)</t>
  </si>
  <si>
    <t xml:space="preserve">Microsoft Products and Services DPA</t>
  </si>
  <si>
    <t xml:space="preserve">Enterprise data protection</t>
  </si>
  <si>
    <t xml:space="preserve">Confirm UK data residency</t>
  </si>
  <si>
    <t xml:space="preserve">EXAMPLE. Included with Microsoft 365. Enterprise data protection applies only when signed in with a work account.</t>
  </si>
  <si>
    <t xml:space="preserve">Licensed Copilot</t>
  </si>
  <si>
    <t xml:space="preserve">Within Microsoft 365, under your retention policies</t>
  </si>
  <si>
    <t xml:space="preserve">Conditional</t>
  </si>
  <si>
    <t xml:space="preserve">EXAMPLE. Grounded in the user's own mail, files and Teams. Set Class 4 safeguards to Yes only once hosting and retention are confirmed in writing.</t>
  </si>
  <si>
    <t xml:space="preserve">OpenAI</t>
  </si>
  <si>
    <t xml:space="preserve">ChatGPT consumer app</t>
  </si>
  <si>
    <t xml:space="preserve">Free</t>
  </si>
  <si>
    <t xml:space="preserve">Confirm per tier</t>
  </si>
  <si>
    <t xml:space="preserve">Not started</t>
  </si>
  <si>
    <t xml:space="preserve">Not approved</t>
  </si>
  <si>
    <t xml:space="preserve">Consumer terms</t>
  </si>
  <si>
    <t xml:space="preserve">Consumer privacy policy</t>
  </si>
  <si>
    <t xml:space="preserve">Outside your control</t>
  </si>
  <si>
    <t xml:space="preserve">EXAMPLE of shadow AI. Consumer accounts sit outside any company agreement. Not approved stays on the register with the date of the decision.</t>
  </si>
  <si>
    <t xml:space="preserve">Example vendor</t>
  </si>
  <si>
    <t xml:space="preserve">Business tier</t>
  </si>
  <si>
    <t xml:space="preserve">Confirm with vendor</t>
  </si>
  <si>
    <t xml:space="preserve">Vendor DPA</t>
  </si>
  <si>
    <t xml:space="preserve">Confirm</t>
  </si>
  <si>
    <t xml:space="preserve">EXAMPLE. Runs wherever text is typed, so it can see client content. Cleared to class 3 once the DPA is signed and due diligence is complete.</t>
  </si>
  <si>
    <t xml:space="preserve">Enterprise app with mailbox access</t>
  </si>
  <si>
    <t xml:space="preserve">EXAMPLE of a tool found under Entra Enterprise apps holding admin-consented Mail.ReadWrite and Mail.Send. Unknown values are deliberate: until terms are confirmed the register clears it for public data only.</t>
  </si>
  <si>
    <t xml:space="preserve">External Copilot agents (store)</t>
  </si>
  <si>
    <t xml:space="preserve">Various</t>
  </si>
  <si>
    <t xml:space="preserve">Agents from external publishers</t>
  </si>
  <si>
    <t xml:space="preserve">Per publisher</t>
  </si>
  <si>
    <t xml:space="preserve">Each publisher's terms</t>
  </si>
  <si>
    <t xml:space="preserve">EXAMPLE. Not approved as a class until each agent is reviewed; see Tenant Controls 2.1.</t>
  </si>
  <si>
    <t xml:space="preserve">Entra App Grants  -  enterprise applications in your tenant</t>
  </si>
  <si>
    <t xml:space="preserve">One row per enterprise application in Entra (Enterprise apps &gt; All applications). Read each app's Permissions blade and record the admin-consented permissions, whether it is an AI tool, and your decision.</t>
  </si>
  <si>
    <t xml:space="preserve">Application</t>
  </si>
  <si>
    <t xml:space="preserve">Application ID</t>
  </si>
  <si>
    <t xml:space="preserve">Homepage</t>
  </si>
  <si>
    <t xml:space="preserve">Created</t>
  </si>
  <si>
    <t xml:space="preserve">AI</t>
  </si>
  <si>
    <t xml:space="preserve">Admin-consented permissions observed</t>
  </si>
  <si>
    <t xml:space="preserve">Register row</t>
  </si>
  <si>
    <t xml:space="preserve">Decision</t>
  </si>
  <si>
    <t xml:space="preserve">Agent Inventory  -  every agent in the Microsoft 365 registry</t>
  </si>
  <si>
    <t xml:space="preserve">Export of the Microsoft 365 agent registry (Agents &gt; All agents &gt; Registry &gt; Export). Paste it here each month and note the register treatment for any new agent.</t>
  </si>
  <si>
    <t xml:space="preserve">Agent</t>
  </si>
  <si>
    <t xml:space="preserve">Publisher</t>
  </si>
  <si>
    <t xml:space="preserve">Publisher type</t>
  </si>
  <si>
    <t xml:space="preserve">Available to</t>
  </si>
  <si>
    <t xml:space="preserve">Block status</t>
  </si>
  <si>
    <t xml:space="preserve">Deployed</t>
  </si>
  <si>
    <t xml:space="preserve">Assigned to</t>
  </si>
  <si>
    <t xml:space="preserve">Owners</t>
  </si>
  <si>
    <t xml:space="preserve">Last updated</t>
  </si>
  <si>
    <t xml:space="preserve">SharePoint / OneDrive knowledge</t>
  </si>
  <si>
    <t xml:space="preserve">Graph connectors</t>
  </si>
  <si>
    <t xml:space="preserve">Custom actions</t>
  </si>
  <si>
    <t xml:space="preserve">Pre-acquired by licence</t>
  </si>
  <si>
    <t xml:space="preserve">In store</t>
  </si>
  <si>
    <t xml:space="preserve">Register treatment</t>
  </si>
  <si>
    <t xml:space="preserve">Review Log  -  the monthly routine, one row per run</t>
  </si>
  <si>
    <t xml:space="preserve">Quick Win 03 monthly routine, in order: 1 Agents overview, 2 Registry, 3 Entra consent requests and apps, 4 Shadow AI and discovery where licensed, 5 Usage reports, 6 DPA, terms and DPIA check. Record what changed.</t>
  </si>
  <si>
    <t xml:space="preserve">Date</t>
  </si>
  <si>
    <t xml:space="preserve">Reviewer</t>
  </si>
  <si>
    <t xml:space="preserve">Steps run</t>
  </si>
  <si>
    <t xml:space="preserve">Changes found</t>
  </si>
  <si>
    <t xml:space="preserve">Register rows changed</t>
  </si>
  <si>
    <t xml:space="preserve">Settings changed</t>
  </si>
  <si>
    <t xml:space="preserve">DPIA Screening</t>
  </si>
  <si>
    <t xml:space="preserve">Run this for any use case the inventory flags 'DPIA required' or 'BLOCKED'. Two or more Yes answers means a full DPIA before go-live. Class 4 (special category, criminal offence or privileged) always requires one.</t>
  </si>
  <si>
    <t xml:space="preserve">Use case being screened (ID):</t>
  </si>
  <si>
    <t xml:space="preserve">#</t>
  </si>
  <si>
    <t xml:space="preserve">Screening question</t>
  </si>
  <si>
    <t xml:space="preserve">Answer</t>
  </si>
  <si>
    <t xml:space="preserve">Does it involve personal data about clients, staff or other people in client data?</t>
  </si>
  <si>
    <t xml:space="preserve">Does it involve special category or criminal offence data, or privileged material?</t>
  </si>
  <si>
    <t xml:space="preserve">Is data sent to a third-party AI tool or model outside your organisation?</t>
  </si>
  <si>
    <t xml:space="preserve">Could individuals be identified, directly or in combination?</t>
  </si>
  <si>
    <t xml:space="preserve">Can the provider retain, reuse or train on the data?</t>
  </si>
  <si>
    <t xml:space="preserve">Is data processed or stored outside the UK/EU?</t>
  </si>
  <si>
    <t xml:space="preserve">Does the output make or materially influence a decision about a person?</t>
  </si>
  <si>
    <t xml:space="preserve">Would individuals be surprised, or object, if they knew AI was used this way?</t>
  </si>
  <si>
    <t xml:space="preserve">Any doubt about lawful basis, an Article 9 or 10 condition, or what the client contract allows?</t>
  </si>
  <si>
    <t xml:space="preserve">Number of Yes answers:</t>
  </si>
  <si>
    <t xml:space="preserve">Full DPIA required before go-live?</t>
  </si>
  <si>
    <t xml:space="preserve">Screened by / date:</t>
  </si>
  <si>
    <t xml:space="preserve">DPIA Log  -  one row per assessment</t>
  </si>
  <si>
    <t xml:space="preserve">One row for every DPIA you carry out. Record the tool and the data class that assessment actually covered: they stay as typed. The Use Cases tab reads the latest row for each use case, and flags it for re-assessment if the tool or data class has changed since. Yellow = you set.</t>
  </si>
  <si>
    <t xml:space="preserve">DPIA ref</t>
  </si>
  <si>
    <t xml:space="preserve">Use case ID</t>
  </si>
  <si>
    <t xml:space="preserve">Tool assessed</t>
  </si>
  <si>
    <t xml:space="preserve">Data class assessed</t>
  </si>
  <si>
    <t xml:space="preserve">Assessor</t>
  </si>
  <si>
    <t xml:space="preserve">Completed</t>
  </si>
  <si>
    <t xml:space="preserve">Working copy</t>
  </si>
  <si>
    <t xml:space="preserve">Lightweight DPIA  -  Data Protection Impact Assessment</t>
  </si>
  <si>
    <t xml:space="preserve">Complete one for each use case the register flags as 'DPIA required' or 'BLOCKED'. Copy this tab and rename it per use case. Prompts in [brackets] show what to write; replace them.</t>
  </si>
  <si>
    <t xml:space="preserve">Every DPIA gets its own row in the DPIA Log: record there the tool and the data class this assessment covers, and name this tab copy under 'Working copy'.</t>
  </si>
  <si>
    <t xml:space="preserve">Use case (auto)</t>
  </si>
  <si>
    <t xml:space="preserve">Tool on register now (auto)</t>
  </si>
  <si>
    <t xml:space="preserve">Data class on register now (auto)</t>
  </si>
  <si>
    <t xml:space="preserve">Still valid? (auto)</t>
  </si>
  <si>
    <t xml:space="preserve">Register verdict (auto)</t>
  </si>
  <si>
    <t xml:space="preserve">Date completed / review date</t>
  </si>
  <si>
    <t xml:space="preserve">1. Describe the processing (what, who, where)</t>
  </si>
  <si>
    <t xml:space="preserve">What are you doing with AI, and why?</t>
  </si>
  <si>
    <t xml:space="preserve">[What the AI does, for which engagements or clients, and why]</t>
  </si>
  <si>
    <t xml:space="preserve">Whose data is involved? (data subjects)</t>
  </si>
  <si>
    <t xml:space="preserve">[Clients, client staff, members of the public in client data, prospects, your staff]</t>
  </si>
  <si>
    <t xml:space="preserve">What data, and which class?</t>
  </si>
  <si>
    <t xml:space="preserve">[Data types and the register data class]</t>
  </si>
  <si>
    <t xml:space="preserve">How much, and how often?</t>
  </si>
  <si>
    <t xml:space="preserve">[Estimate volume and frequency]</t>
  </si>
  <si>
    <t xml:space="preserve">Where does the data go? (tool, sub-processors, location)</t>
  </si>
  <si>
    <t xml:space="preserve">[Tool, vendor, sub-processors, hosting location]</t>
  </si>
  <si>
    <t xml:space="preserve">How long is it kept? (retention)</t>
  </si>
  <si>
    <t xml:space="preserve">[Retention period on the tier in use]</t>
  </si>
  <si>
    <t xml:space="preserve">2. Necessity, lawful basis and safeguards</t>
  </si>
  <si>
    <t xml:space="preserve">Lawful basis (Article 6)?</t>
  </si>
  <si>
    <t xml:space="preserve">[e.g. contract, legitimate interests, legal obligation - confirm]</t>
  </si>
  <si>
    <t xml:space="preserve">Special-category condition (Article 9)? (needed for class 4)</t>
  </si>
  <si>
    <t xml:space="preserve">[Required for class 4: e.g. legal claims (Art. 9(2)(f)); Art. 10 condition for criminal offence data]</t>
  </si>
  <si>
    <t xml:space="preserve">Could you use less data, or de-identify it?</t>
  </si>
  <si>
    <t xml:space="preserve">[Minimise inputs; anonymise or pseudonymise where the task allows]</t>
  </si>
  <si>
    <t xml:space="preserve">Are individuals told AI is used? (transparency)</t>
  </si>
  <si>
    <t xml:space="preserve">[Privacy notice and engagement letter wording on AI use]</t>
  </si>
  <si>
    <t xml:space="preserve">Supplier safeguards in place (see Vendor Register)</t>
  </si>
  <si>
    <t xml:space="preserve">[From the Vendor Register: DPA, training, retention, hosting]</t>
  </si>
  <si>
    <t xml:space="preserve">3. Risks to individuals  (Likelihood x Severity, each 1-5)</t>
  </si>
  <si>
    <t xml:space="preserve">Risk to individuals</t>
  </si>
  <si>
    <t xml:space="preserve">Likelihood</t>
  </si>
  <si>
    <t xml:space="preserve">Severity</t>
  </si>
  <si>
    <t xml:space="preserve">Score</t>
  </si>
  <si>
    <t xml:space="preserve">Rating</t>
  </si>
  <si>
    <t xml:space="preserve">Mitigation / control</t>
  </si>
  <si>
    <t xml:space="preserve">Residual</t>
  </si>
  <si>
    <t xml:space="preserve">Confidential, special category or privileged client data exposed to a third-party AI provider</t>
  </si>
  <si>
    <t xml:space="preserve">Business tier with DPA; UK hosting; no training; zero or short retention</t>
  </si>
  <si>
    <t xml:space="preserve">Provider retains or trains on the data</t>
  </si>
  <si>
    <t xml:space="preserve">Confirm training is off and set the shortest retention available</t>
  </si>
  <si>
    <t xml:space="preserve">Re-identification of data thought to be anonymised</t>
  </si>
  <si>
    <t xml:space="preserve">Robust anonymisation before input; minimise fields; hold any key separately</t>
  </si>
  <si>
    <t xml:space="preserve">Inaccurate or invented output relied upon</t>
  </si>
  <si>
    <t xml:space="preserve">Mandatory consultant review; never relied on in client deliverables without checking sources</t>
  </si>
  <si>
    <t xml:space="preserve">No lawful basis, Article 9 or 10 condition, or client authority</t>
  </si>
  <si>
    <t xml:space="preserve">Confirm the basis and condition; update privacy notice and engagement terms</t>
  </si>
  <si>
    <t xml:space="preserve">International transfer outside the UK without safeguards</t>
  </si>
  <si>
    <t xml:space="preserve">UK hosting, or IDTA / UK addendum in the DPA; confirm residency options</t>
  </si>
  <si>
    <t xml:space="preserve">4. Outcome and sign-off</t>
  </si>
  <si>
    <t xml:space="preserve">Highest inherent risk score (auto)</t>
  </si>
  <si>
    <t xml:space="preserve">(before mitigation)</t>
  </si>
  <si>
    <t xml:space="preserve">Can this use go live?</t>
  </si>
  <si>
    <t xml:space="preserve">Conditions / measures required first</t>
  </si>
  <si>
    <t xml:space="preserve">Approved by / date</t>
  </si>
  <si>
    <t xml:space="preserve">DPO / adviser comments</t>
  </si>
  <si>
    <t xml:space="preserve">Glossary  -  plain-English definitions</t>
  </si>
  <si>
    <t xml:space="preserve">The terms used in this register and the AI policy, explained simply. Start here if any of the language is unfamiliar.</t>
  </si>
  <si>
    <t xml:space="preserve">Term</t>
  </si>
  <si>
    <t xml:space="preserve">What it means</t>
  </si>
  <si>
    <t xml:space="preserve">Why it matters here / example</t>
  </si>
  <si>
    <t xml:space="preserve">The data classes (used all through this register)</t>
  </si>
  <si>
    <t xml:space="preserve">Information already public or meant to be, with no personal data in it.</t>
  </si>
  <si>
    <t xml:space="preserve">Published research, marketing copy. Safe for any tool.</t>
  </si>
  <si>
    <t xml:space="preserve">Internal business information that is not about identifiable people.</t>
  </si>
  <si>
    <t xml:space="preserve">Draft process notes, general planning.</t>
  </si>
  <si>
    <t xml:space="preserve">Anything that identifies a living person (client, other party or staff), directly or combined with other detail.</t>
  </si>
  <si>
    <t xml:space="preserve">A named client's email, a contact list. Triggers a DPIA.</t>
  </si>
  <si>
    <t xml:space="preserve">The most sensitive material: special category data, criminal offence data, and anything subject to legal professional privilege.</t>
  </si>
  <si>
    <t xml:space="preserve">Medical records in a personal injury claim, a client's criminal record, advice to a client. Needs the strongest safeguards.</t>
  </si>
  <si>
    <t xml:space="preserve">Data protection terms</t>
  </si>
  <si>
    <t xml:space="preserve">Personal data</t>
  </si>
  <si>
    <t xml:space="preserve">Any information relating to an identified or identifiable living person.</t>
  </si>
  <si>
    <t xml:space="preserve">If someone could be picked out from it, it is personal data.</t>
  </si>
  <si>
    <t xml:space="preserve">Special category data</t>
  </si>
  <si>
    <t xml:space="preserve">Personal data given extra protection under UK GDPR Article 9: health, race, ethnicity, religion, sex life, sexual orientation, politics, trade union, genetic and biometric data.</t>
  </si>
  <si>
    <t xml:space="preserve">Health data in a personal injury or clinical negligence file is special category.</t>
  </si>
  <si>
    <t xml:space="preserve">Criminal offence data (Article 10)</t>
  </si>
  <si>
    <t xml:space="preserve">Personal data about criminal allegations, proceedings or convictions. UK GDPR Article 10 and the Data Protection Act 2018 set extra conditions for processing it.</t>
  </si>
  <si>
    <t xml:space="preserve">Common in crime, regulatory and employment matters. Class 4.</t>
  </si>
  <si>
    <t xml:space="preserve">De-identified / anonymised / pseudonymised</t>
  </si>
  <si>
    <t xml:space="preserve">Removing or masking identifiers so a person cannot (anonymised) or cannot easily (pseudonymised) be identified. Anonymised data falls outside data protection law; pseudonymised data is still personal data.</t>
  </si>
  <si>
    <t xml:space="preserve">De-identifying inputs can lower a use case's data class.</t>
  </si>
  <si>
    <t xml:space="preserve">Data controller vs processor</t>
  </si>
  <si>
    <t xml:space="preserve">The controller decides why and how personal data is used (your organisation). The processor acts on the controller's instructions (the AI vendor).</t>
  </si>
  <si>
    <t xml:space="preserve">Sets who is responsible for what.</t>
  </si>
  <si>
    <t xml:space="preserve">Lawful basis (Article 6)</t>
  </si>
  <si>
    <t xml:space="preserve">The legal reason you are allowed to process personal data at all, e.g. consent, contract, legitimate interests.</t>
  </si>
  <si>
    <t xml:space="preserve">Every use of personal data needs one.</t>
  </si>
  <si>
    <t xml:space="preserve">Article 9 condition</t>
  </si>
  <si>
    <t xml:space="preserve">For special-category data you need a lawful basis AND an extra condition, e.g. explicit consent or health/social care.</t>
  </si>
  <si>
    <t xml:space="preserve">Special category data needs both.</t>
  </si>
  <si>
    <t xml:space="preserve">Consent</t>
  </si>
  <si>
    <t xml:space="preserve">Freely given, specific, informed agreement.</t>
  </si>
  <si>
    <t xml:space="preserve">Everyone recorded in a session (e.g. transcription) generally needs to consent.</t>
  </si>
  <si>
    <t xml:space="preserve">UK GDPR / Data Protection Act 2018</t>
  </si>
  <si>
    <t xml:space="preserve">The UK's data protection framework.</t>
  </si>
  <si>
    <t xml:space="preserve">The rules your organisation must meet.</t>
  </si>
  <si>
    <t xml:space="preserve">Contracts and assessments (the ones people mix up)</t>
  </si>
  <si>
    <t xml:space="preserve">DPA (Data Processing Agreement / Addendum)</t>
  </si>
  <si>
    <t xml:space="preserve">A CONTRACT with a supplier that processes personal data for you. Sets out what they may do with it, security, sub-processors and data transfers. Required under UK GDPR Article 28.</t>
  </si>
  <si>
    <t xml:space="preserve">It is about the tool/supplier. 'Do we have a DPA with this vendor?'</t>
  </si>
  <si>
    <t xml:space="preserve">DPIA (Data Protection Impact Assessment)</t>
  </si>
  <si>
    <t xml:space="preserve">YOUR OWN assessment of the risks a particular use of data poses to people, and how you will reduce them. Required under Article 35 when a use is likely high risk (special-category data usually is).</t>
  </si>
  <si>
    <t xml:space="preserve">A DPIA covers one use on one named tool. Change the tool, or raise the data class, and it must be redone. The register flags this.</t>
  </si>
  <si>
    <t xml:space="preserve">Legal professional privilege (LPP)</t>
  </si>
  <si>
    <t xml:space="preserve">Protection for confidential lawyer-client communications and material prepared for litigation. Privilege can be lost if the material is disclosed carelessly.</t>
  </si>
  <si>
    <t xml:space="preserve">Treat privileged material as class 4: only tools cleared for class 4.</t>
  </si>
  <si>
    <t xml:space="preserve">ROPA (Record of Processing Activities)</t>
  </si>
  <si>
    <t xml:space="preserve">A record of the personal data your organisation processes and why, required under Article 30.</t>
  </si>
  <si>
    <t xml:space="preserve">This register helps feed it.</t>
  </si>
  <si>
    <t xml:space="preserve">How the tools handle your data</t>
  </si>
  <si>
    <t xml:space="preserve">Tier</t>
  </si>
  <si>
    <t xml:space="preserve">The plan you are on (free/consumer vs business/enterprise). Data terms differ hugely between tiers.</t>
  </si>
  <si>
    <t xml:space="preserve">The tier, not just the tool, decides what data is safe. This drives the register.</t>
  </si>
  <si>
    <t xml:space="preserve">Training on data</t>
  </si>
  <si>
    <t xml:space="preserve">Whether the provider uses your inputs to improve its AI models. Must be off for sensitive data.</t>
  </si>
  <si>
    <t xml:space="preserve">Paid business tiers of these tools generally do not train on your data.</t>
  </si>
  <si>
    <t xml:space="preserve">Data retention</t>
  </si>
  <si>
    <t xml:space="preserve">How long the provider keeps your data. Shorter is lower risk.</t>
  </si>
  <si>
    <t xml:space="preserve">Varies by tool and tier. Record it on the Vendor Register.</t>
  </si>
  <si>
    <t xml:space="preserve">Zero Data Retention (ZDR)</t>
  </si>
  <si>
    <t xml:space="preserve">An arrangement where the provider keeps nothing beyond processing the request.</t>
  </si>
  <si>
    <t xml:space="preserve">Usually business, enterprise or API tiers only.</t>
  </si>
  <si>
    <t xml:space="preserve">Sub-processor</t>
  </si>
  <si>
    <t xml:space="preserve">A third party the vendor uses to help process your data, e.g. their cloud host.</t>
  </si>
  <si>
    <t xml:space="preserve">Should be listed and covered by the DPA.</t>
  </si>
  <si>
    <t xml:space="preserve">Security certifications</t>
  </si>
  <si>
    <t xml:space="preserve">SOC 2 (Type II)</t>
  </si>
  <si>
    <t xml:space="preserve">An independent audit of a provider's security controls over a period of time.</t>
  </si>
  <si>
    <t xml:space="preserve">A sign the vendor's security is externally checked.</t>
  </si>
  <si>
    <t xml:space="preserve">ISO 27001</t>
  </si>
  <si>
    <t xml:space="preserve">International standard for managing information security.</t>
  </si>
  <si>
    <t xml:space="preserve">Common baseline for a trustworthy vendor.</t>
  </si>
  <si>
    <t xml:space="preserve">ISO 42001</t>
  </si>
  <si>
    <t xml:space="preserve">International standard specifically for managing AI systems.</t>
  </si>
  <si>
    <t xml:space="preserve">Newer; shows AI-specific governance.</t>
  </si>
  <si>
    <t xml:space="preserve">Cyber Essentials</t>
  </si>
  <si>
    <t xml:space="preserve">A UK government-backed baseline security certification.</t>
  </si>
  <si>
    <t xml:space="preserve">Often expected by UK public-sector clients.</t>
  </si>
  <si>
    <t xml:space="preserve">AI concepts</t>
  </si>
  <si>
    <t xml:space="preserve">Generative AI (GenAI)</t>
  </si>
  <si>
    <t xml:space="preserve">AI that creates new content (text, images, audio, code) from an instruction.</t>
  </si>
  <si>
    <t xml:space="preserve">Copilot, ChatGPT and similar assistants are GenAI.</t>
  </si>
  <si>
    <t xml:space="preserve">Large Language Model (LLM)</t>
  </si>
  <si>
    <t xml:space="preserve">The type of AI behind tools like Claude and Copilot, trained on large amounts of text.</t>
  </si>
  <si>
    <t xml:space="preserve">Prompt</t>
  </si>
  <si>
    <t xml:space="preserve">The instruction or question you give the AI.</t>
  </si>
  <si>
    <t xml:space="preserve">Hallucination</t>
  </si>
  <si>
    <t xml:space="preserve">When AI produces confident but incorrect or invented information.</t>
  </si>
  <si>
    <t xml:space="preserve">Always verify facts, figures and quotes.</t>
  </si>
  <si>
    <t xml:space="preserve">Human oversight (human in the loop)</t>
  </si>
  <si>
    <t xml:space="preserve">A person reviews and approves AI output before it is used.</t>
  </si>
  <si>
    <t xml:space="preserve">Required for all AI-supported work.</t>
  </si>
  <si>
    <t xml:space="preserve">Register terms</t>
  </si>
  <si>
    <t xml:space="preserve">AI register / inventory</t>
  </si>
  <si>
    <t xml:space="preserve">The living record of your AI tools and how they are used. This workbook.</t>
  </si>
  <si>
    <t xml:space="preserve">Permitted data class</t>
  </si>
  <si>
    <t xml:space="preserve">The highest data sensitivity a tool is cleared to handle, set by its tier, DPA and class 4 safeguards.</t>
  </si>
  <si>
    <t xml:space="preserve">Calculated on the Vendor Register.</t>
  </si>
  <si>
    <t xml:space="preserve">Verdict</t>
  </si>
  <si>
    <t xml:space="preserve">The register's automatic judgement on a use case: Permitted, Permitted with DPIA, or Blocked.</t>
  </si>
  <si>
    <t xml:space="preserve">Shown on the Use Cases tab.</t>
  </si>
  <si>
    <t xml:space="preserve">Blocked (tier gap)</t>
  </si>
  <si>
    <t xml:space="preserve">The use needs more sensitive data than the tool is currently cleared for.</t>
  </si>
  <si>
    <t xml:space="preserve">Fix by upgrading the tool or changing the use.</t>
  </si>
  <si>
    <t xml:space="preserve">DPIA Log</t>
  </si>
  <si>
    <t xml:space="preserve">The list of every DPIA carried out, with the tool and data class it assessed.</t>
  </si>
  <si>
    <t xml:space="preserve">A tab in this workbook. One row per assessment.</t>
  </si>
  <si>
    <t xml:space="preserve">Cleared for</t>
  </si>
  <si>
    <t xml:space="preserve">What a tool's tier and contracts allow it to handle, by data class.</t>
  </si>
  <si>
    <t xml:space="preserve">Shown in plain English on the Vendor Register.</t>
  </si>
  <si>
    <t xml:space="preserve">Class 4 safeguards</t>
  </si>
  <si>
    <t xml:space="preserve">The terms a tool needs before it may handle class 4 material: a DPA, UK or adequate hosting, no training on your data, and zero or short retention.</t>
  </si>
  <si>
    <t xml:space="preserve">Set on the Vendor Register. Confirm each in writing.</t>
  </si>
  <si>
    <t xml:space="preserve">Client confidentiality</t>
  </si>
  <si>
    <t xml:space="preserve">Contracts, NDAs and professional rules can require client information to be kept confidential.</t>
  </si>
  <si>
    <t xml:space="preserve">Applies to all client data put into any AI tool, whatever its class. Check the contract before using any tool not approved on this register.</t>
  </si>
  <si>
    <t xml:space="preserve">Data class</t>
  </si>
  <si>
    <t xml:space="preserve">YesNoUnknown</t>
  </si>
  <si>
    <t xml:space="preserve">ToolStatus</t>
  </si>
  <si>
    <t xml:space="preserve">UCStatus</t>
  </si>
  <si>
    <t xml:space="preserve">Class4Safeguards</t>
  </si>
  <si>
    <t xml:space="preserve">DueDil</t>
  </si>
  <si>
    <t xml:space="preserve">DPIAStatus</t>
  </si>
  <si>
    <t xml:space="preserve">Reference lists that drive the dropdowns. Do not delete.</t>
  </si>
  <si>
    <t xml:space="preserve">Verdict text</t>
  </si>
  <si>
    <t xml:space="preserve">DPIA status (calculated)</t>
  </si>
  <si>
    <t xml:space="preserve">DPIA status text</t>
  </si>
  <si>
    <t xml:space="preserve">Action</t>
  </si>
  <si>
    <t xml:space="preserve">Action text</t>
  </si>
  <si>
    <t xml:space="preserve">Not cleared for</t>
  </si>
  <si>
    <t xml:space="preserve">Risk band</t>
  </si>
  <si>
    <t xml:space="preserve">DPIA still valid</t>
  </si>
  <si>
    <t xml:space="preserve">Approved</t>
  </si>
  <si>
    <t xml:space="preserve">Complete</t>
  </si>
  <si>
    <t xml:space="preserve">Screening</t>
  </si>
  <si>
    <t xml:space="preserve">BLOCKED - tier gap</t>
  </si>
  <si>
    <t xml:space="preserve">Not required</t>
  </si>
  <si>
    <t xml:space="preserve">Tier gap (prefix)</t>
  </si>
  <si>
    <t xml:space="preserve">Upgrade tier or secure class 4 safeguards to carry class </t>
  </si>
  <si>
    <t xml:space="preserve">Public information only</t>
  </si>
  <si>
    <t xml:space="preserve">Internal, personal, special category or privileged material</t>
  </si>
  <si>
    <t xml:space="preserve">High</t>
  </si>
  <si>
    <t xml:space="preserve">Pro</t>
  </si>
  <si>
    <t xml:space="preserve">Tool missing</t>
  </si>
  <si>
    <t xml:space="preserve">Tool not in register</t>
  </si>
  <si>
    <t xml:space="preserve">Required - not started</t>
  </si>
  <si>
    <t xml:space="preserve">Tier gap (suffix)</t>
  </si>
  <si>
    <t xml:space="preserve"> data</t>
  </si>
  <si>
    <t xml:space="preserve">Public and internal, non-personal information</t>
  </si>
  <si>
    <t xml:space="preserve">Personal, special category or privileged material</t>
  </si>
  <si>
    <t xml:space="preserve">Medium</t>
  </si>
  <si>
    <t xml:space="preserve">No - re-assess</t>
  </si>
  <si>
    <t xml:space="preserve">Team</t>
  </si>
  <si>
    <t xml:space="preserve">DPIA required</t>
  </si>
  <si>
    <t xml:space="preserve">Permitted - DPIA required</t>
  </si>
  <si>
    <t xml:space="preserve">Invalid</t>
  </si>
  <si>
    <t xml:space="preserve">Invalid - tool or data class changed</t>
  </si>
  <si>
    <t xml:space="preserve">Add this tool to the Vendor Register</t>
  </si>
  <si>
    <t xml:space="preserve">Up to confidential and personal data</t>
  </si>
  <si>
    <t xml:space="preserve">Special category, criminal offence or privileged material (class 4)</t>
  </si>
  <si>
    <t xml:space="preserve">Low</t>
  </si>
  <si>
    <t xml:space="preserve">Superseded</t>
  </si>
  <si>
    <t xml:space="preserve">DPIA complete</t>
  </si>
  <si>
    <t xml:space="preserve">Permitted - DPIA complete</t>
  </si>
  <si>
    <t xml:space="preserve">DPIA outstanding</t>
  </si>
  <si>
    <t xml:space="preserve">Complete DPIA before go-live</t>
  </si>
  <si>
    <t xml:space="preserve">All data, including special category, criminal offence and privileged material</t>
  </si>
  <si>
    <t xml:space="preserve">Nothing by data class</t>
  </si>
  <si>
    <t xml:space="preserve">Enterprise</t>
  </si>
  <si>
    <t xml:space="preserve">Routine</t>
  </si>
  <si>
    <t xml:space="preserve">Standard human review</t>
  </si>
  <si>
    <t xml:space="preserve">API</t>
  </si>
  <si>
    <t xml:space="preserve">BLOCKED - tool not approved</t>
  </si>
  <si>
    <t xml:space="preserve">DPIA invalid</t>
  </si>
  <si>
    <t xml:space="preserve">Re-assess DPIA: tool or data class has changed</t>
  </si>
  <si>
    <t xml:space="preserve">Self-hosted</t>
  </si>
  <si>
    <t xml:space="preserve">Tool not approved</t>
  </si>
  <si>
    <t xml:space="preserve">Stop this use: the tool is not approved. Move it to an approved tool.</t>
  </si>
  <si>
    <t xml:space="preserve">Lookup tables behind the calculated columns. Do not delete or reword.</t>
  </si>
  <si>
    <t xml:space="preserve">Max</t>
  </si>
</sst>
</file>

<file path=xl/styles.xml><?xml version="1.0" encoding="utf-8"?>
<styleSheet xmlns="http://schemas.openxmlformats.org/spreadsheetml/2006/main">
  <numFmts count="5">
    <numFmt numFmtId="164" formatCode="General"/>
    <numFmt numFmtId="165" formatCode="General"/>
    <numFmt numFmtId="166" formatCode="d\ mmmm\ yyyy"/>
    <numFmt numFmtId="167" formatCode="d\ mmm\ yyyy"/>
    <numFmt numFmtId="168" formatCode="dd/mm/yyyy"/>
  </numFmts>
  <fonts count="32">
    <font>
      <sz val="11"/>
      <color theme="1"/>
      <name val="Calibri"/>
      <family val="2"/>
      <charset val="1"/>
    </font>
    <font>
      <sz val="10"/>
      <name val="Arial"/>
      <family val="0"/>
    </font>
    <font>
      <sz val="10"/>
      <name val="Arial"/>
      <family val="0"/>
    </font>
    <font>
      <sz val="10"/>
      <name val="Arial"/>
      <family val="0"/>
    </font>
    <font>
      <b val="true"/>
      <sz val="18"/>
      <color rgb="FF1F3B4D"/>
      <name val="Arial"/>
      <family val="0"/>
      <charset val="1"/>
    </font>
    <font>
      <i val="true"/>
      <sz val="10"/>
      <color rgb="FF808080"/>
      <name val="Arial"/>
      <family val="0"/>
      <charset val="1"/>
    </font>
    <font>
      <b val="true"/>
      <sz val="12"/>
      <color rgb="FF2E6E6E"/>
      <name val="Arial"/>
      <family val="0"/>
      <charset val="1"/>
    </font>
    <font>
      <b val="true"/>
      <sz val="10"/>
      <color rgb="FF1F3B4D"/>
      <name val="Arial"/>
      <family val="0"/>
      <charset val="1"/>
    </font>
    <font>
      <b val="true"/>
      <sz val="16"/>
      <color rgb="FF000000"/>
      <name val="Arial"/>
      <family val="0"/>
      <charset val="1"/>
    </font>
    <font>
      <b val="true"/>
      <sz val="12"/>
      <color rgb="FF1F3B4D"/>
      <name val="Arial"/>
      <family val="0"/>
      <charset val="1"/>
    </font>
    <font>
      <sz val="10"/>
      <color rgb="FF000000"/>
      <name val="Arial"/>
      <family val="0"/>
      <charset val="1"/>
    </font>
    <font>
      <b val="true"/>
      <sz val="11"/>
      <color rgb="FF2E6E6E"/>
      <name val="Arial"/>
      <family val="0"/>
      <charset val="1"/>
    </font>
    <font>
      <b val="true"/>
      <sz val="9"/>
      <color rgb="FF000000"/>
      <name val="Arial"/>
      <family val="0"/>
      <charset val="1"/>
    </font>
    <font>
      <sz val="9"/>
      <color rgb="FF000000"/>
      <name val="Arial"/>
      <family val="0"/>
      <charset val="1"/>
    </font>
    <font>
      <b val="true"/>
      <sz val="10"/>
      <color rgb="FF000000"/>
      <name val="Arial"/>
      <family val="0"/>
      <charset val="1"/>
    </font>
    <font>
      <b val="true"/>
      <sz val="14"/>
      <color rgb="FF1B2A3A"/>
      <name val="Cambria"/>
      <family val="0"/>
      <charset val="1"/>
    </font>
    <font>
      <i val="true"/>
      <sz val="9"/>
      <color rgb="FF555555"/>
      <name val="Cambria"/>
      <family val="0"/>
      <charset val="1"/>
    </font>
    <font>
      <b val="true"/>
      <sz val="10"/>
      <color rgb="FFFFFFFF"/>
      <name val="Calibri"/>
      <family val="0"/>
      <charset val="1"/>
    </font>
    <font>
      <sz val="10"/>
      <name val="Cambria"/>
      <family val="0"/>
      <charset val="1"/>
    </font>
    <font>
      <b val="true"/>
      <sz val="10"/>
      <name val="Cambria"/>
      <family val="0"/>
      <charset val="1"/>
    </font>
    <font>
      <b val="true"/>
      <sz val="15"/>
      <color rgb="FF1F3B4D"/>
      <name val="Arial"/>
      <family val="0"/>
      <charset val="1"/>
    </font>
    <font>
      <i val="true"/>
      <sz val="9"/>
      <color rgb="FF808080"/>
      <name val="Arial"/>
      <family val="0"/>
      <charset val="1"/>
    </font>
    <font>
      <b val="true"/>
      <sz val="9"/>
      <color rgb="FFFFFFFF"/>
      <name val="Arial"/>
      <family val="0"/>
      <charset val="1"/>
    </font>
    <font>
      <u val="single"/>
      <sz val="9"/>
      <color rgb="FF0563C1"/>
      <name val="Arial"/>
      <family val="0"/>
      <charset val="1"/>
    </font>
    <font>
      <i val="true"/>
      <sz val="9"/>
      <color rgb="FF000000"/>
      <name val="Arial"/>
      <family val="0"/>
      <charset val="1"/>
    </font>
    <font>
      <b val="true"/>
      <sz val="10"/>
      <color rgb="FFFFFFFF"/>
      <name val="Arial"/>
      <family val="0"/>
      <charset val="1"/>
    </font>
    <font>
      <b val="true"/>
      <sz val="8"/>
      <color rgb="FFFFFFFF"/>
      <name val="Arial"/>
      <family val="0"/>
      <charset val="1"/>
    </font>
    <font>
      <sz val="8"/>
      <color rgb="FF000000"/>
      <name val="Arial"/>
      <family val="0"/>
      <charset val="1"/>
    </font>
    <font>
      <i val="true"/>
      <sz val="8"/>
      <color rgb="FF808080"/>
      <name val="Arial"/>
      <family val="0"/>
      <charset val="1"/>
    </font>
    <font>
      <i val="true"/>
      <sz val="9"/>
      <color rgb="FF595959"/>
      <name val="Arial"/>
      <family val="0"/>
      <charset val="1"/>
    </font>
    <font>
      <b val="true"/>
      <sz val="9"/>
      <name val="Arial"/>
      <family val="0"/>
      <charset val="1"/>
    </font>
    <font>
      <sz val="9"/>
      <name val="Arial"/>
      <family val="0"/>
      <charset val="1"/>
    </font>
  </fonts>
  <fills count="12">
    <fill>
      <patternFill patternType="none"/>
    </fill>
    <fill>
      <patternFill patternType="gray125"/>
    </fill>
    <fill>
      <patternFill patternType="solid">
        <fgColor rgb="FFF4F7F7"/>
        <bgColor rgb="FFF2F2F2"/>
      </patternFill>
    </fill>
    <fill>
      <patternFill patternType="solid">
        <fgColor rgb="FFC6E0B4"/>
        <bgColor rgb="FFD9D9D9"/>
      </patternFill>
    </fill>
    <fill>
      <patternFill patternType="solid">
        <fgColor rgb="FFFCE4B8"/>
        <bgColor rgb="FFFFF2CC"/>
      </patternFill>
    </fill>
    <fill>
      <patternFill patternType="solid">
        <fgColor rgb="FFF8CBAD"/>
        <bgColor rgb="FFFCE4B8"/>
      </patternFill>
    </fill>
    <fill>
      <patternFill patternType="solid">
        <fgColor rgb="FFEAF0F1"/>
        <bgColor rgb="FFF2F2F2"/>
      </patternFill>
    </fill>
    <fill>
      <patternFill patternType="solid">
        <fgColor rgb="FFFFF2CC"/>
        <bgColor rgb="FFFCE4B8"/>
      </patternFill>
    </fill>
    <fill>
      <patternFill patternType="solid">
        <fgColor rgb="FF1B2A3A"/>
        <bgColor rgb="FF1F3B4D"/>
      </patternFill>
    </fill>
    <fill>
      <patternFill patternType="solid">
        <fgColor rgb="FF2E6E6E"/>
        <bgColor rgb="FF008080"/>
      </patternFill>
    </fill>
    <fill>
      <patternFill patternType="solid">
        <fgColor rgb="FFF2F2F2"/>
        <bgColor rgb="FFF4F7F7"/>
      </patternFill>
    </fill>
    <fill>
      <patternFill patternType="solid">
        <fgColor rgb="FF1F3B4D"/>
        <bgColor rgb="FF1B2A3A"/>
      </patternFill>
    </fill>
  </fills>
  <borders count="3">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 diagonalUp="false" diagonalDown="false">
      <left style="thin">
        <color rgb="FFD9D9D9"/>
      </left>
      <right style="thin">
        <color rgb="FFD9D9D9"/>
      </right>
      <top style="thin">
        <color rgb="FFD9D9D9"/>
      </top>
      <bottom style="thin">
        <color rgb="FFD9D9D9"/>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3">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left" vertical="top" textRotation="0" wrapText="false" indent="0" shrinkToFit="false"/>
      <protection locked="true" hidden="false"/>
    </xf>
    <xf numFmtId="164" fontId="5" fillId="0" borderId="0" xfId="0" applyFont="true" applyBorder="false" applyAlignment="true" applyProtection="false">
      <alignment horizontal="left" vertical="top" textRotation="0" wrapText="false" indent="0" shrinkToFit="false"/>
      <protection locked="true" hidden="false"/>
    </xf>
    <xf numFmtId="164" fontId="6" fillId="0" borderId="0" xfId="0" applyFont="true" applyBorder="false" applyAlignment="true" applyProtection="false">
      <alignment horizontal="left" vertical="top" textRotation="0" wrapText="true" indent="0" shrinkToFit="false"/>
      <protection locked="true" hidden="false"/>
    </xf>
    <xf numFmtId="164" fontId="7" fillId="2" borderId="1" xfId="0" applyFont="true" applyBorder="true" applyAlignment="true" applyProtection="false">
      <alignment horizontal="left" vertical="top" textRotation="0" wrapText="true" indent="0" shrinkToFit="false"/>
      <protection locked="true" hidden="false"/>
    </xf>
    <xf numFmtId="165" fontId="8" fillId="2" borderId="1" xfId="0" applyFont="true" applyBorder="true" applyAlignment="true" applyProtection="false">
      <alignment horizontal="center" vertical="top" textRotation="0" wrapText="true" indent="0" shrinkToFit="false"/>
      <protection locked="true" hidden="false"/>
    </xf>
    <xf numFmtId="164" fontId="7" fillId="3" borderId="1" xfId="0" applyFont="true" applyBorder="true" applyAlignment="true" applyProtection="false">
      <alignment horizontal="left" vertical="top" textRotation="0" wrapText="true" indent="0" shrinkToFit="false"/>
      <protection locked="true" hidden="false"/>
    </xf>
    <xf numFmtId="165" fontId="8" fillId="3" borderId="1" xfId="0" applyFont="true" applyBorder="true" applyAlignment="true" applyProtection="false">
      <alignment horizontal="center" vertical="top" textRotation="0" wrapText="true" indent="0" shrinkToFit="false"/>
      <protection locked="true" hidden="false"/>
    </xf>
    <xf numFmtId="164" fontId="7" fillId="4" borderId="1" xfId="0" applyFont="true" applyBorder="true" applyAlignment="true" applyProtection="false">
      <alignment horizontal="left" vertical="top" textRotation="0" wrapText="true" indent="0" shrinkToFit="false"/>
      <protection locked="true" hidden="false"/>
    </xf>
    <xf numFmtId="165" fontId="8" fillId="4" borderId="1" xfId="0" applyFont="true" applyBorder="true" applyAlignment="true" applyProtection="false">
      <alignment horizontal="center" vertical="top" textRotation="0" wrapText="true" indent="0" shrinkToFit="false"/>
      <protection locked="true" hidden="false"/>
    </xf>
    <xf numFmtId="164" fontId="7" fillId="5" borderId="1" xfId="0" applyFont="true" applyBorder="true" applyAlignment="true" applyProtection="false">
      <alignment horizontal="left" vertical="top" textRotation="0" wrapText="true" indent="0" shrinkToFit="false"/>
      <protection locked="true" hidden="false"/>
    </xf>
    <xf numFmtId="165" fontId="8" fillId="5" borderId="1" xfId="0" applyFont="true" applyBorder="true" applyAlignment="true" applyProtection="false">
      <alignment horizontal="center" vertical="top" textRotation="0" wrapText="true" indent="0" shrinkToFit="false"/>
      <protection locked="true" hidden="false"/>
    </xf>
    <xf numFmtId="164" fontId="9" fillId="0" borderId="0" xfId="0" applyFont="true" applyBorder="false" applyAlignment="true" applyProtection="false">
      <alignment horizontal="left" vertical="top" textRotation="0" wrapText="true" indent="0" shrinkToFit="false"/>
      <protection locked="true" hidden="false"/>
    </xf>
    <xf numFmtId="164" fontId="10" fillId="6" borderId="1" xfId="0" applyFont="true" applyBorder="true" applyAlignment="true" applyProtection="false">
      <alignment horizontal="left" vertical="top" textRotation="0" wrapText="true" indent="0" shrinkToFit="false"/>
      <protection locked="true" hidden="false"/>
    </xf>
    <xf numFmtId="164" fontId="11" fillId="0" borderId="0" xfId="0" applyFont="true" applyBorder="false" applyAlignment="true" applyProtection="false">
      <alignment horizontal="left" vertical="top" textRotation="0" wrapText="true" indent="0" shrinkToFit="false"/>
      <protection locked="true" hidden="false"/>
    </xf>
    <xf numFmtId="164" fontId="12" fillId="2" borderId="1" xfId="0" applyFont="true" applyBorder="true" applyAlignment="true" applyProtection="false">
      <alignment horizontal="left" vertical="top" textRotation="0" wrapText="true" indent="0" shrinkToFit="false"/>
      <protection locked="true" hidden="false"/>
    </xf>
    <xf numFmtId="164" fontId="13" fillId="2" borderId="1" xfId="0" applyFont="true" applyBorder="true" applyAlignment="true" applyProtection="false">
      <alignment horizontal="left" vertical="top" textRotation="0" wrapText="true" indent="0" shrinkToFit="false"/>
      <protection locked="true" hidden="false"/>
    </xf>
    <xf numFmtId="164" fontId="12" fillId="4" borderId="1" xfId="0" applyFont="true" applyBorder="true" applyAlignment="true" applyProtection="false">
      <alignment horizontal="left" vertical="top" textRotation="0" wrapText="true" indent="0" shrinkToFit="false"/>
      <protection locked="true" hidden="false"/>
    </xf>
    <xf numFmtId="164" fontId="13" fillId="4" borderId="1" xfId="0" applyFont="true" applyBorder="true" applyAlignment="true" applyProtection="false">
      <alignment horizontal="left" vertical="top" textRotation="0" wrapText="true" indent="0" shrinkToFit="false"/>
      <protection locked="true" hidden="false"/>
    </xf>
    <xf numFmtId="164" fontId="12" fillId="5" borderId="1" xfId="0" applyFont="true" applyBorder="true" applyAlignment="true" applyProtection="false">
      <alignment horizontal="left" vertical="top" textRotation="0" wrapText="true" indent="0" shrinkToFit="false"/>
      <protection locked="true" hidden="false"/>
    </xf>
    <xf numFmtId="164" fontId="13" fillId="5" borderId="1" xfId="0" applyFont="true" applyBorder="true" applyAlignment="true" applyProtection="false">
      <alignment horizontal="left" vertical="top" textRotation="0" wrapText="true" indent="0" shrinkToFit="false"/>
      <protection locked="true" hidden="false"/>
    </xf>
    <xf numFmtId="164" fontId="7" fillId="0" borderId="0" xfId="0" applyFont="true" applyBorder="false" applyAlignment="true" applyProtection="false">
      <alignment horizontal="left" vertical="top" textRotation="0" wrapText="true" indent="0" shrinkToFit="false"/>
      <protection locked="true" hidden="false"/>
    </xf>
    <xf numFmtId="164" fontId="13" fillId="6" borderId="1" xfId="0" applyFont="true" applyBorder="true" applyAlignment="true" applyProtection="false">
      <alignment horizontal="left" vertical="top" textRotation="0" wrapText="true" indent="0" shrinkToFit="false"/>
      <protection locked="true" hidden="false"/>
    </xf>
    <xf numFmtId="164" fontId="14" fillId="6" borderId="1" xfId="0" applyFont="true" applyBorder="true" applyAlignment="true" applyProtection="false">
      <alignment horizontal="left" vertical="top" textRotation="0" wrapText="true" indent="0" shrinkToFit="false"/>
      <protection locked="true" hidden="false"/>
    </xf>
    <xf numFmtId="164" fontId="10" fillId="7" borderId="1" xfId="0" applyFont="true" applyBorder="true" applyAlignment="true" applyProtection="false">
      <alignment horizontal="left" vertical="top" textRotation="0" wrapText="true" indent="0" shrinkToFit="false"/>
      <protection locked="true" hidden="false"/>
    </xf>
    <xf numFmtId="166" fontId="10" fillId="7" borderId="1" xfId="0" applyFont="true" applyBorder="true" applyAlignment="true" applyProtection="false">
      <alignment horizontal="left" vertical="top" textRotation="0" wrapText="tru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true" applyAlignment="true" applyProtection="false">
      <alignment horizontal="general" vertical="top" textRotation="0" wrapText="true" indent="0" shrinkToFit="false"/>
      <protection locked="true" hidden="false"/>
    </xf>
    <xf numFmtId="164" fontId="17" fillId="8" borderId="0" xfId="0" applyFont="true" applyBorder="false" applyAlignment="true" applyProtection="false">
      <alignment horizontal="general" vertical="center" textRotation="0" wrapText="true" indent="0" shrinkToFit="false"/>
      <protection locked="true" hidden="false"/>
    </xf>
    <xf numFmtId="164" fontId="18" fillId="0" borderId="2" xfId="0" applyFont="true" applyBorder="true" applyAlignment="true" applyProtection="false">
      <alignment horizontal="general" vertical="top" textRotation="0" wrapText="true" indent="0" shrinkToFit="false"/>
      <protection locked="true" hidden="false"/>
    </xf>
    <xf numFmtId="164" fontId="19" fillId="0" borderId="2" xfId="0" applyFont="true" applyBorder="true" applyAlignment="true" applyProtection="false">
      <alignment horizontal="general" vertical="top" textRotation="0" wrapText="true" indent="0" shrinkToFit="false"/>
      <protection locked="true" hidden="false"/>
    </xf>
    <xf numFmtId="164" fontId="20" fillId="0" borderId="0" xfId="0" applyFont="true" applyBorder="false" applyAlignment="true" applyProtection="false">
      <alignment horizontal="left" vertical="top" textRotation="0" wrapText="false" indent="0" shrinkToFit="false"/>
      <protection locked="true" hidden="false"/>
    </xf>
    <xf numFmtId="164" fontId="21" fillId="0" borderId="0" xfId="0" applyFont="true" applyBorder="false" applyAlignment="true" applyProtection="false">
      <alignment horizontal="left" vertical="top" textRotation="0" wrapText="false" indent="0" shrinkToFit="false"/>
      <protection locked="true" hidden="false"/>
    </xf>
    <xf numFmtId="164" fontId="22" fillId="9" borderId="1" xfId="0" applyFont="true" applyBorder="true" applyAlignment="true" applyProtection="false">
      <alignment horizontal="center" vertical="top" textRotation="0" wrapText="true" indent="0" shrinkToFit="false"/>
      <protection locked="true" hidden="false"/>
    </xf>
    <xf numFmtId="164" fontId="12" fillId="0" borderId="1" xfId="0" applyFont="true" applyBorder="true" applyAlignment="true" applyProtection="false">
      <alignment horizontal="center" vertical="top" textRotation="0" wrapText="true" indent="0" shrinkToFit="false"/>
      <protection locked="true" hidden="false"/>
    </xf>
    <xf numFmtId="164" fontId="13" fillId="0" borderId="1" xfId="0" applyFont="true" applyBorder="true" applyAlignment="true" applyProtection="false">
      <alignment horizontal="left" vertical="top" textRotation="0" wrapText="true" indent="0" shrinkToFit="false"/>
      <protection locked="true" hidden="false"/>
    </xf>
    <xf numFmtId="164" fontId="13" fillId="7" borderId="1" xfId="0" applyFont="true" applyBorder="true" applyAlignment="true" applyProtection="false">
      <alignment horizontal="left" vertical="top" textRotation="0" wrapText="true" indent="0" shrinkToFit="false"/>
      <protection locked="true" hidden="false"/>
    </xf>
    <xf numFmtId="164" fontId="13" fillId="7" borderId="1" xfId="0" applyFont="true" applyBorder="true" applyAlignment="true" applyProtection="false">
      <alignment horizontal="center" vertical="top" textRotation="0" wrapText="true" indent="0" shrinkToFit="false"/>
      <protection locked="true" hidden="false"/>
    </xf>
    <xf numFmtId="164" fontId="13" fillId="10" borderId="1" xfId="0" applyFont="true" applyBorder="true" applyAlignment="true" applyProtection="false">
      <alignment horizontal="center" vertical="top" textRotation="0" wrapText="true" indent="0" shrinkToFit="false"/>
      <protection locked="true" hidden="false"/>
    </xf>
    <xf numFmtId="164" fontId="13" fillId="10" borderId="1" xfId="0" applyFont="true" applyBorder="true" applyAlignment="true" applyProtection="false">
      <alignment horizontal="left" vertical="top" textRotation="0" wrapText="true" indent="0" shrinkToFit="false"/>
      <protection locked="true" hidden="false"/>
    </xf>
    <xf numFmtId="164" fontId="13" fillId="4" borderId="1" xfId="0" applyFont="true" applyBorder="true" applyAlignment="true" applyProtection="false">
      <alignment horizontal="center" vertical="top" textRotation="0" wrapText="true" indent="0" shrinkToFit="false"/>
      <protection locked="true" hidden="false"/>
    </xf>
    <xf numFmtId="167" fontId="13" fillId="7" borderId="1" xfId="0" applyFont="true" applyBorder="true" applyAlignment="true" applyProtection="false">
      <alignment horizontal="left" vertical="top" textRotation="0" wrapText="true" indent="0" shrinkToFit="false"/>
      <protection locked="true" hidden="false"/>
    </xf>
    <xf numFmtId="164" fontId="13" fillId="5" borderId="1" xfId="0" applyFont="true" applyBorder="true" applyAlignment="true" applyProtection="false">
      <alignment horizontal="center" vertical="top" textRotation="0" wrapText="true" indent="0" shrinkToFit="false"/>
      <protection locked="true" hidden="false"/>
    </xf>
    <xf numFmtId="164" fontId="13" fillId="0" borderId="1" xfId="0" applyFont="true" applyBorder="true" applyAlignment="true" applyProtection="false">
      <alignment horizontal="center" vertical="top" textRotation="0" wrapText="true" indent="0" shrinkToFit="false"/>
      <protection locked="true" hidden="false"/>
    </xf>
    <xf numFmtId="164" fontId="22" fillId="11" borderId="1" xfId="0" applyFont="true" applyBorder="true" applyAlignment="true" applyProtection="false">
      <alignment horizontal="center" vertical="top" textRotation="0" wrapText="true" indent="0" shrinkToFit="false"/>
      <protection locked="true" hidden="false"/>
    </xf>
    <xf numFmtId="164" fontId="12" fillId="0" borderId="1" xfId="0" applyFont="true" applyBorder="true" applyAlignment="true" applyProtection="false">
      <alignment horizontal="left" vertical="top" textRotation="0" wrapText="true" indent="0" shrinkToFit="false"/>
      <protection locked="true" hidden="false"/>
    </xf>
    <xf numFmtId="164" fontId="23" fillId="0" borderId="1" xfId="0" applyFont="true" applyBorder="true" applyAlignment="true" applyProtection="false">
      <alignment horizontal="left" vertical="top" textRotation="0" wrapText="true" indent="0" shrinkToFit="false"/>
      <protection locked="true" hidden="false"/>
    </xf>
    <xf numFmtId="167" fontId="18" fillId="0" borderId="2" xfId="0" applyFont="true" applyBorder="true" applyAlignment="true" applyProtection="false">
      <alignment horizontal="general" vertical="top" textRotation="0" wrapText="true" indent="0" shrinkToFit="false"/>
      <protection locked="true" hidden="false"/>
    </xf>
    <xf numFmtId="165" fontId="14" fillId="0" borderId="1" xfId="0" applyFont="true" applyBorder="true" applyAlignment="true" applyProtection="false">
      <alignment horizontal="center" vertical="top" textRotation="0" wrapText="true" indent="0" shrinkToFit="false"/>
      <protection locked="true" hidden="false"/>
    </xf>
    <xf numFmtId="164" fontId="14" fillId="4" borderId="1" xfId="0" applyFont="true" applyBorder="true" applyAlignment="true" applyProtection="false">
      <alignment horizontal="center" vertical="top" textRotation="0" wrapText="true" indent="0" shrinkToFit="false"/>
      <protection locked="true" hidden="false"/>
    </xf>
    <xf numFmtId="168" fontId="13" fillId="7" borderId="1" xfId="0" applyFont="true" applyBorder="true" applyAlignment="true" applyProtection="false">
      <alignment horizontal="center" vertical="top" textRotation="0" wrapText="true" indent="0" shrinkToFit="false"/>
      <protection locked="true" hidden="false"/>
    </xf>
    <xf numFmtId="164" fontId="12" fillId="6" borderId="1" xfId="0" applyFont="true" applyBorder="true" applyAlignment="true" applyProtection="false">
      <alignment horizontal="left" vertical="top" textRotation="0" wrapText="true" indent="0" shrinkToFit="false"/>
      <protection locked="true" hidden="false"/>
    </xf>
    <xf numFmtId="164" fontId="10" fillId="0" borderId="0" xfId="0" applyFont="true" applyBorder="false" applyAlignment="true" applyProtection="false">
      <alignment horizontal="left" vertical="top" textRotation="0" wrapText="true" indent="0" shrinkToFit="false"/>
      <protection locked="true" hidden="false"/>
    </xf>
    <xf numFmtId="164" fontId="24" fillId="10" borderId="1" xfId="0" applyFont="true" applyBorder="true" applyAlignment="true" applyProtection="false">
      <alignment horizontal="left" vertical="top" textRotation="0" wrapText="true" indent="0" shrinkToFit="false"/>
      <protection locked="true" hidden="false"/>
    </xf>
    <xf numFmtId="164" fontId="25" fillId="9" borderId="1" xfId="0" applyFont="true" applyBorder="true" applyAlignment="true" applyProtection="false">
      <alignment horizontal="left" vertical="top" textRotation="0" wrapText="true" indent="0" shrinkToFit="false"/>
      <protection locked="true" hidden="false"/>
    </xf>
    <xf numFmtId="164" fontId="26" fillId="11" borderId="1" xfId="0" applyFont="true" applyBorder="true" applyAlignment="true" applyProtection="false">
      <alignment horizontal="center" vertical="top" textRotation="0" wrapText="true" indent="0" shrinkToFit="false"/>
      <protection locked="true" hidden="false"/>
    </xf>
    <xf numFmtId="164" fontId="27" fillId="0" borderId="1" xfId="0" applyFont="true" applyBorder="true" applyAlignment="true" applyProtection="false">
      <alignment horizontal="left" vertical="top" textRotation="0" wrapText="true" indent="0" shrinkToFit="false"/>
      <protection locked="true" hidden="false"/>
    </xf>
    <xf numFmtId="165" fontId="12" fillId="10" borderId="1" xfId="0" applyFont="true" applyBorder="true" applyAlignment="true" applyProtection="false">
      <alignment horizontal="center" vertical="top" textRotation="0" wrapText="true" indent="0" shrinkToFit="false"/>
      <protection locked="true" hidden="false"/>
    </xf>
    <xf numFmtId="164" fontId="28" fillId="10" borderId="1" xfId="0" applyFont="true" applyBorder="true" applyAlignment="true" applyProtection="false">
      <alignment horizontal="left" vertical="top" textRotation="0" wrapText="true" indent="0" shrinkToFit="false"/>
      <protection locked="true" hidden="false"/>
    </xf>
    <xf numFmtId="164" fontId="29" fillId="0" borderId="1" xfId="0" applyFont="true" applyBorder="true" applyAlignment="true" applyProtection="false">
      <alignment horizontal="left" vertical="top" textRotation="0" wrapText="true" indent="0" shrinkToFit="false"/>
      <protection locked="true" hidden="false"/>
    </xf>
    <xf numFmtId="164" fontId="30" fillId="0" borderId="0" xfId="0" applyFont="true" applyBorder="false" applyAlignment="true" applyProtection="false">
      <alignment horizontal="general" vertical="bottom" textRotation="0" wrapText="false" indent="0" shrinkToFit="false"/>
      <protection locked="true" hidden="false"/>
    </xf>
    <xf numFmtId="164" fontId="31"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6">
    <dxf>
      <fill>
        <patternFill patternType="solid">
          <fgColor rgb="FF1B2A3A"/>
          <bgColor rgb="FF000000"/>
        </patternFill>
      </fill>
    </dxf>
    <dxf>
      <fill>
        <patternFill patternType="solid">
          <bgColor rgb="FF000000"/>
        </patternFill>
      </fill>
    </dxf>
    <dxf>
      <fill>
        <patternFill patternType="solid">
          <fgColor rgb="FFFFFFFF"/>
          <bgColor rgb="FF000000"/>
        </patternFill>
      </fill>
    </dxf>
    <dxf>
      <fill>
        <patternFill>
          <bgColor rgb="FFF8CBAD"/>
        </patternFill>
      </fill>
    </dxf>
    <dxf>
      <fill>
        <patternFill>
          <bgColor rgb="FFC6E0B4"/>
        </patternFill>
      </fill>
    </dxf>
    <dxf>
      <fill>
        <patternFill>
          <bgColor rgb="FFFCE4B8"/>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2E6E6E"/>
      <rgbColor rgb="FFBFBFBF"/>
      <rgbColor rgb="FF808080"/>
      <rgbColor rgb="FF9999FF"/>
      <rgbColor rgb="FF993366"/>
      <rgbColor rgb="FFFFF2CC"/>
      <rgbColor rgb="FFEAF0F1"/>
      <rgbColor rgb="FF660066"/>
      <rgbColor rgb="FFFF8080"/>
      <rgbColor rgb="FF0563C1"/>
      <rgbColor rgb="FFD9D9D9"/>
      <rgbColor rgb="FF000080"/>
      <rgbColor rgb="FFFF00FF"/>
      <rgbColor rgb="FFFFFF00"/>
      <rgbColor rgb="FF00FFFF"/>
      <rgbColor rgb="FF800080"/>
      <rgbColor rgb="FF800000"/>
      <rgbColor rgb="FF008080"/>
      <rgbColor rgb="FF0000FF"/>
      <rgbColor rgb="FF00CCFF"/>
      <rgbColor rgb="FFF4F7F7"/>
      <rgbColor rgb="FFC6E0B4"/>
      <rgbColor rgb="FFFCE4B8"/>
      <rgbColor rgb="FFF2F2F2"/>
      <rgbColor rgb="FFFF99CC"/>
      <rgbColor rgb="FFCC99FF"/>
      <rgbColor rgb="FFF8CBAD"/>
      <rgbColor rgb="FF3366FF"/>
      <rgbColor rgb="FF33CCCC"/>
      <rgbColor rgb="FF99CC00"/>
      <rgbColor rgb="FFFFCC00"/>
      <rgbColor rgb="FFFF9900"/>
      <rgbColor rgb="FFFF6600"/>
      <rgbColor rgb="FF595959"/>
      <rgbColor rgb="FF969696"/>
      <rgbColor rgb="FF1F3B4D"/>
      <rgbColor rgb="FF339966"/>
      <rgbColor rgb="FF003300"/>
      <rgbColor rgb="FF333300"/>
      <rgbColor rgb="FF993300"/>
      <rgbColor rgb="FF993366"/>
      <rgbColor rgb="FF555555"/>
      <rgbColor rgb="FF1B2A3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33"/>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28"/>
    <col collapsed="false" customWidth="true" hidden="false" outlineLevel="0" max="3" min="3" style="1" width="10"/>
    <col collapsed="false" customWidth="true" hidden="false" outlineLevel="0" max="4" min="4" style="1" width="26"/>
    <col collapsed="false" customWidth="true" hidden="false" outlineLevel="0" max="5" min="5" style="1" width="10"/>
    <col collapsed="false" customWidth="true" hidden="false" outlineLevel="0" max="6" min="6" style="1" width="2"/>
  </cols>
  <sheetData>
    <row r="2" customFormat="false" ht="21.75" hidden="false" customHeight="true" outlineLevel="0" collapsed="false">
      <c r="B2" s="2" t="s">
        <v>0</v>
      </c>
    </row>
    <row r="3" customFormat="false" ht="15" hidden="false" customHeight="true" outlineLevel="0" collapsed="false">
      <c r="B3" s="3" t="s">
        <v>1</v>
      </c>
    </row>
    <row r="5" customFormat="false" ht="15" hidden="false" customHeight="true" outlineLevel="0" collapsed="false">
      <c r="B5" s="4" t="s">
        <v>2</v>
      </c>
      <c r="D5" s="4" t="s">
        <v>3</v>
      </c>
    </row>
    <row r="6" customFormat="false" ht="24" hidden="false" customHeight="true" outlineLevel="0" collapsed="false">
      <c r="B6" s="5" t="s">
        <v>4</v>
      </c>
      <c r="C6" s="6" t="n">
        <f aca="false">COUNTIF('Use Cases'!$B$5:$B$79,"?*")</f>
        <v>5</v>
      </c>
      <c r="D6" s="5" t="s">
        <v>5</v>
      </c>
      <c r="E6" s="6" t="n">
        <f aca="false">COUNTIF('Vendor Register'!$A$5:$A$34,"?*")</f>
        <v>6</v>
      </c>
    </row>
    <row r="7" customFormat="false" ht="24" hidden="false" customHeight="true" outlineLevel="0" collapsed="false">
      <c r="B7" s="7" t="s">
        <v>6</v>
      </c>
      <c r="C7" s="8" t="n">
        <f aca="false">COUNTIF('Use Cases'!$I$5:$I$79,VerdictPermitted)+COUNTIF('Use Cases'!$I$5:$I$79,VerdictDPIADone)</f>
        <v>1</v>
      </c>
      <c r="D7" s="5" t="s">
        <v>7</v>
      </c>
      <c r="E7" s="6" t="n">
        <f aca="false">COUNTIF('Vendor Register'!$T$5:$T$34,ToolStatusApproved&amp;"*")+COUNTIF('Vendor Register'!$T$5:$T$34,ToolStatusConditional)</f>
        <v>2</v>
      </c>
    </row>
    <row r="8" customFormat="false" ht="24" hidden="false" customHeight="true" outlineLevel="0" collapsed="false">
      <c r="B8" s="9" t="s">
        <v>8</v>
      </c>
      <c r="C8" s="10" t="n">
        <f aca="false">COUNTIF('Use Cases'!$J$5:$J$79,YesText)</f>
        <v>4</v>
      </c>
      <c r="D8" s="9" t="s">
        <v>9</v>
      </c>
      <c r="E8" s="10" t="n">
        <f aca="false">COUNTIF('Vendor Register'!$T$5:$T$34,ToolStatusUnderReview)</f>
        <v>2</v>
      </c>
    </row>
    <row r="9" customFormat="false" ht="24" hidden="false" customHeight="true" outlineLevel="0" collapsed="false">
      <c r="B9" s="11" t="s">
        <v>10</v>
      </c>
      <c r="C9" s="12" t="n">
        <f aca="false">COUNTIF('Use Cases'!$I$5:$I$79,VerdictBlocked)+COUNTIF('Use Cases'!$I$5:$I$79,VerdictNotApproved)</f>
        <v>2</v>
      </c>
      <c r="D9" s="9" t="s">
        <v>11</v>
      </c>
      <c r="E9" s="10" t="n">
        <f aca="false">COUNTIF('Vendor Register'!$J$5:$J$34,DueDilNotStarted)+COUNTIF('Vendor Register'!$J$5:$J$34,DueDilInProgress)</f>
        <v>6</v>
      </c>
    </row>
    <row r="10" customFormat="false" ht="24" hidden="false" customHeight="true" outlineLevel="0" collapsed="false">
      <c r="B10" s="11" t="s">
        <v>12</v>
      </c>
      <c r="C10" s="12" t="n">
        <f aca="false">COUNTIF('Use Cases'!$L$5:$L$79,RiskHigh)</f>
        <v>2</v>
      </c>
      <c r="D10" s="11" t="s">
        <v>13</v>
      </c>
      <c r="E10" s="12" t="n">
        <f aca="false">SUM('Vendor Register'!$O$5:$O$34)</f>
        <v>2</v>
      </c>
    </row>
    <row r="11" customFormat="false" ht="24" hidden="false" customHeight="true" outlineLevel="0" collapsed="false">
      <c r="B11" s="11" t="s">
        <v>14</v>
      </c>
      <c r="C11" s="12" t="n">
        <f aca="false">COUNTIF('Use Cases'!$N$5:$N$79,DPIAInvalid)</f>
        <v>0</v>
      </c>
    </row>
    <row r="13" customFormat="false" ht="15" hidden="false" customHeight="true" outlineLevel="0" collapsed="false">
      <c r="B13" s="13" t="s">
        <v>15</v>
      </c>
    </row>
    <row r="14" customFormat="false" ht="31.5" hidden="false" customHeight="true" outlineLevel="0" collapsed="false">
      <c r="B14" s="14"/>
      <c r="C14" s="14" t="s">
        <v>16</v>
      </c>
      <c r="D14" s="14"/>
      <c r="E14" s="14"/>
    </row>
    <row r="15" customFormat="false" ht="39.75" hidden="false" customHeight="true" outlineLevel="0" collapsed="false">
      <c r="B15" s="14"/>
      <c r="C15" s="14" t="s">
        <v>17</v>
      </c>
      <c r="D15" s="14"/>
      <c r="E15" s="14"/>
    </row>
    <row r="16" customFormat="false" ht="31.5" hidden="false" customHeight="true" outlineLevel="0" collapsed="false">
      <c r="B16" s="14"/>
      <c r="C16" s="14" t="s">
        <v>18</v>
      </c>
      <c r="D16" s="14"/>
      <c r="E16" s="14"/>
    </row>
    <row r="17" customFormat="false" ht="31.5" hidden="false" customHeight="true" outlineLevel="0" collapsed="false">
      <c r="B17" s="14"/>
      <c r="C17" s="14" t="s">
        <v>19</v>
      </c>
      <c r="D17" s="14"/>
      <c r="E17" s="14"/>
    </row>
    <row r="18" customFormat="false" ht="31.5" hidden="false" customHeight="true" outlineLevel="0" collapsed="false">
      <c r="B18" s="14"/>
      <c r="C18" s="14" t="s">
        <v>20</v>
      </c>
      <c r="D18" s="14"/>
      <c r="E18" s="14"/>
    </row>
    <row r="20" customFormat="false" ht="15" hidden="false" customHeight="true" outlineLevel="0" collapsed="false">
      <c r="B20" s="15" t="s">
        <v>21</v>
      </c>
    </row>
    <row r="21" customFormat="false" ht="15" hidden="false" customHeight="true" outlineLevel="0" collapsed="false">
      <c r="B21" s="16" t="s">
        <v>22</v>
      </c>
      <c r="C21" s="17" t="s">
        <v>23</v>
      </c>
      <c r="D21" s="17"/>
      <c r="E21" s="17"/>
    </row>
    <row r="22" customFormat="false" ht="15" hidden="false" customHeight="true" outlineLevel="0" collapsed="false">
      <c r="B22" s="16" t="s">
        <v>24</v>
      </c>
      <c r="C22" s="17" t="s">
        <v>25</v>
      </c>
      <c r="D22" s="17"/>
      <c r="E22" s="17"/>
    </row>
    <row r="23" customFormat="false" ht="15" hidden="false" customHeight="true" outlineLevel="0" collapsed="false">
      <c r="B23" s="18" t="s">
        <v>26</v>
      </c>
      <c r="C23" s="19" t="s">
        <v>27</v>
      </c>
      <c r="D23" s="19"/>
      <c r="E23" s="19"/>
    </row>
    <row r="24" customFormat="false" ht="30" hidden="false" customHeight="true" outlineLevel="0" collapsed="false">
      <c r="B24" s="20" t="s">
        <v>28</v>
      </c>
      <c r="C24" s="21" t="s">
        <v>29</v>
      </c>
      <c r="D24" s="21"/>
      <c r="E24" s="21"/>
    </row>
    <row r="26" customFormat="false" ht="15" hidden="false" customHeight="true" outlineLevel="0" collapsed="false">
      <c r="B26" s="22" t="s">
        <v>30</v>
      </c>
    </row>
    <row r="27" customFormat="false" ht="79.5" hidden="false" customHeight="true" outlineLevel="0" collapsed="false">
      <c r="B27" s="14"/>
      <c r="C27" s="23" t="s">
        <v>31</v>
      </c>
      <c r="D27" s="23"/>
      <c r="E27" s="23"/>
    </row>
    <row r="29" customFormat="false" ht="15" hidden="false" customHeight="true" outlineLevel="0" collapsed="false">
      <c r="B29" s="24" t="s">
        <v>32</v>
      </c>
      <c r="C29" s="25"/>
    </row>
    <row r="30" customFormat="false" ht="15" hidden="false" customHeight="true" outlineLevel="0" collapsed="false">
      <c r="B30" s="24" t="s">
        <v>33</v>
      </c>
      <c r="C30" s="26"/>
    </row>
    <row r="32" customFormat="false" ht="15" hidden="false" customHeight="true" outlineLevel="0" collapsed="false">
      <c r="B32" s="22" t="s">
        <v>34</v>
      </c>
    </row>
    <row r="33" customFormat="false" ht="33.75" hidden="false" customHeight="true" outlineLevel="0" collapsed="false">
      <c r="C33" s="23" t="s">
        <v>35</v>
      </c>
      <c r="D33" s="23"/>
      <c r="E33" s="23"/>
    </row>
  </sheetData>
  <mergeCells count="11">
    <mergeCell ref="C14:E14"/>
    <mergeCell ref="C15:E15"/>
    <mergeCell ref="C16:E16"/>
    <mergeCell ref="C17:E17"/>
    <mergeCell ref="C18:E18"/>
    <mergeCell ref="C21:E21"/>
    <mergeCell ref="C22:E22"/>
    <mergeCell ref="C23:E23"/>
    <mergeCell ref="C24:E24"/>
    <mergeCell ref="C27:E27"/>
    <mergeCell ref="C33:E33"/>
  </mergeCell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29"/>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16"/>
    <col collapsed="false" customWidth="true" hidden="false" outlineLevel="0" max="3" min="3" style="0" width="30"/>
    <col collapsed="false" customWidth="true" hidden="false" outlineLevel="0" max="4" min="4" style="0" width="40"/>
    <col collapsed="false" customWidth="true" hidden="false" outlineLevel="0" max="6" min="5" style="0" width="42"/>
    <col collapsed="false" customWidth="true" hidden="false" outlineLevel="0" max="7" min="7" style="0" width="13"/>
    <col collapsed="false" customWidth="true" hidden="false" outlineLevel="0" max="8" min="8" style="0" width="16"/>
    <col collapsed="false" customWidth="true" hidden="false" outlineLevel="0" max="9" min="9" style="0" width="46"/>
    <col collapsed="false" customWidth="true" hidden="false" outlineLevel="0" max="10" min="10" style="0" width="12"/>
  </cols>
  <sheetData>
    <row r="1" customFormat="false" ht="17.35" hidden="false" customHeight="false" outlineLevel="0" collapsed="false">
      <c r="A1" s="27" t="s">
        <v>36</v>
      </c>
    </row>
    <row r="2" customFormat="false" ht="42" hidden="false" customHeight="true" outlineLevel="0" collapsed="false">
      <c r="A2" s="28" t="s">
        <v>37</v>
      </c>
      <c r="B2" s="28"/>
      <c r="C2" s="28"/>
      <c r="D2" s="28"/>
      <c r="E2" s="28"/>
      <c r="F2" s="28"/>
      <c r="G2" s="28"/>
      <c r="H2" s="28"/>
      <c r="I2" s="28"/>
      <c r="J2" s="28"/>
    </row>
    <row r="4" customFormat="false" ht="15" hidden="false" customHeight="false" outlineLevel="0" collapsed="false">
      <c r="A4" s="29" t="s">
        <v>38</v>
      </c>
      <c r="B4" s="29" t="s">
        <v>39</v>
      </c>
      <c r="C4" s="29" t="s">
        <v>40</v>
      </c>
      <c r="D4" s="29" t="s">
        <v>41</v>
      </c>
      <c r="E4" s="29" t="s">
        <v>42</v>
      </c>
      <c r="F4" s="29" t="s">
        <v>43</v>
      </c>
      <c r="G4" s="29" t="s">
        <v>44</v>
      </c>
      <c r="H4" s="29" t="s">
        <v>45</v>
      </c>
      <c r="I4" s="29" t="s">
        <v>46</v>
      </c>
      <c r="J4" s="29" t="s">
        <v>47</v>
      </c>
    </row>
    <row r="5" customFormat="false" ht="35.05" hidden="false" customHeight="false" outlineLevel="0" collapsed="false">
      <c r="A5" s="30" t="s">
        <v>48</v>
      </c>
      <c r="B5" s="30" t="s">
        <v>49</v>
      </c>
      <c r="C5" s="30" t="s">
        <v>50</v>
      </c>
      <c r="D5" s="30" t="s">
        <v>51</v>
      </c>
      <c r="E5" s="30"/>
      <c r="F5" s="30" t="s">
        <v>52</v>
      </c>
      <c r="G5" s="31"/>
      <c r="H5" s="30"/>
      <c r="I5" s="30"/>
    </row>
    <row r="6" customFormat="false" ht="23.85" hidden="false" customHeight="false" outlineLevel="0" collapsed="false">
      <c r="A6" s="30" t="s">
        <v>53</v>
      </c>
      <c r="B6" s="30" t="s">
        <v>49</v>
      </c>
      <c r="C6" s="30" t="s">
        <v>54</v>
      </c>
      <c r="D6" s="30" t="s">
        <v>55</v>
      </c>
      <c r="E6" s="30"/>
      <c r="F6" s="30" t="s">
        <v>56</v>
      </c>
      <c r="G6" s="31"/>
      <c r="H6" s="30"/>
      <c r="I6" s="30"/>
    </row>
    <row r="7" customFormat="false" ht="15" hidden="false" customHeight="false" outlineLevel="0" collapsed="false">
      <c r="A7" s="30" t="s">
        <v>57</v>
      </c>
      <c r="B7" s="30" t="s">
        <v>58</v>
      </c>
      <c r="C7" s="30" t="s">
        <v>59</v>
      </c>
      <c r="D7" s="30" t="s">
        <v>60</v>
      </c>
      <c r="E7" s="30"/>
      <c r="F7" s="30" t="s">
        <v>61</v>
      </c>
      <c r="G7" s="31"/>
      <c r="H7" s="30"/>
      <c r="I7" s="30"/>
    </row>
    <row r="8" customFormat="false" ht="15" hidden="false" customHeight="false" outlineLevel="0" collapsed="false">
      <c r="A8" s="30" t="s">
        <v>62</v>
      </c>
      <c r="B8" s="30" t="s">
        <v>58</v>
      </c>
      <c r="C8" s="30" t="s">
        <v>63</v>
      </c>
      <c r="D8" s="30" t="s">
        <v>60</v>
      </c>
      <c r="E8" s="30"/>
      <c r="F8" s="30" t="s">
        <v>64</v>
      </c>
      <c r="G8" s="31"/>
      <c r="H8" s="30"/>
      <c r="I8" s="30"/>
    </row>
    <row r="9" customFormat="false" ht="23.85" hidden="false" customHeight="false" outlineLevel="0" collapsed="false">
      <c r="A9" s="30" t="s">
        <v>65</v>
      </c>
      <c r="B9" s="30" t="s">
        <v>58</v>
      </c>
      <c r="C9" s="30" t="s">
        <v>66</v>
      </c>
      <c r="D9" s="30" t="s">
        <v>67</v>
      </c>
      <c r="E9" s="30"/>
      <c r="F9" s="30" t="s">
        <v>68</v>
      </c>
      <c r="G9" s="31"/>
      <c r="H9" s="30"/>
      <c r="I9" s="30"/>
    </row>
    <row r="10" customFormat="false" ht="23.85" hidden="false" customHeight="false" outlineLevel="0" collapsed="false">
      <c r="A10" s="30" t="s">
        <v>69</v>
      </c>
      <c r="B10" s="30" t="s">
        <v>58</v>
      </c>
      <c r="C10" s="30" t="s">
        <v>70</v>
      </c>
      <c r="D10" s="30" t="s">
        <v>71</v>
      </c>
      <c r="E10" s="30"/>
      <c r="F10" s="30" t="s">
        <v>72</v>
      </c>
      <c r="G10" s="31"/>
      <c r="H10" s="30"/>
      <c r="I10" s="30"/>
    </row>
    <row r="11" customFormat="false" ht="23.85" hidden="false" customHeight="false" outlineLevel="0" collapsed="false">
      <c r="A11" s="30" t="s">
        <v>73</v>
      </c>
      <c r="B11" s="30" t="s">
        <v>74</v>
      </c>
      <c r="C11" s="30" t="s">
        <v>75</v>
      </c>
      <c r="D11" s="30" t="s">
        <v>76</v>
      </c>
      <c r="E11" s="30"/>
      <c r="F11" s="30" t="s">
        <v>77</v>
      </c>
      <c r="G11" s="31"/>
      <c r="H11" s="30"/>
      <c r="I11" s="30"/>
    </row>
    <row r="12" customFormat="false" ht="23.85" hidden="false" customHeight="false" outlineLevel="0" collapsed="false">
      <c r="A12" s="30" t="s">
        <v>78</v>
      </c>
      <c r="B12" s="30" t="s">
        <v>74</v>
      </c>
      <c r="C12" s="30" t="s">
        <v>79</v>
      </c>
      <c r="D12" s="30" t="s">
        <v>80</v>
      </c>
      <c r="E12" s="30"/>
      <c r="F12" s="30" t="s">
        <v>81</v>
      </c>
      <c r="G12" s="31"/>
      <c r="H12" s="30"/>
      <c r="I12" s="30"/>
    </row>
    <row r="13" customFormat="false" ht="23.85" hidden="false" customHeight="false" outlineLevel="0" collapsed="false">
      <c r="A13" s="30" t="s">
        <v>82</v>
      </c>
      <c r="B13" s="30" t="s">
        <v>74</v>
      </c>
      <c r="C13" s="30" t="s">
        <v>83</v>
      </c>
      <c r="D13" s="30" t="s">
        <v>84</v>
      </c>
      <c r="E13" s="30"/>
      <c r="F13" s="30" t="s">
        <v>85</v>
      </c>
      <c r="G13" s="31"/>
      <c r="H13" s="30"/>
      <c r="I13" s="30"/>
    </row>
    <row r="14" customFormat="false" ht="15" hidden="false" customHeight="false" outlineLevel="0" collapsed="false">
      <c r="A14" s="30" t="s">
        <v>86</v>
      </c>
      <c r="B14" s="30" t="s">
        <v>74</v>
      </c>
      <c r="C14" s="30" t="s">
        <v>87</v>
      </c>
      <c r="D14" s="30" t="s">
        <v>88</v>
      </c>
      <c r="E14" s="30"/>
      <c r="F14" s="30" t="s">
        <v>89</v>
      </c>
      <c r="G14" s="31"/>
      <c r="H14" s="30"/>
      <c r="I14" s="30"/>
    </row>
    <row r="15" customFormat="false" ht="23.85" hidden="false" customHeight="false" outlineLevel="0" collapsed="false">
      <c r="A15" s="30" t="s">
        <v>90</v>
      </c>
      <c r="B15" s="30" t="s">
        <v>91</v>
      </c>
      <c r="C15" s="30" t="s">
        <v>92</v>
      </c>
      <c r="D15" s="30" t="s">
        <v>93</v>
      </c>
      <c r="E15" s="30"/>
      <c r="F15" s="30" t="s">
        <v>94</v>
      </c>
      <c r="G15" s="31"/>
      <c r="H15" s="30"/>
      <c r="I15" s="30"/>
    </row>
    <row r="16" customFormat="false" ht="35.05" hidden="false" customHeight="false" outlineLevel="0" collapsed="false">
      <c r="A16" s="30" t="s">
        <v>95</v>
      </c>
      <c r="B16" s="30" t="s">
        <v>91</v>
      </c>
      <c r="C16" s="30" t="s">
        <v>96</v>
      </c>
      <c r="D16" s="30" t="s">
        <v>97</v>
      </c>
      <c r="E16" s="30"/>
      <c r="F16" s="30" t="s">
        <v>98</v>
      </c>
      <c r="G16" s="31"/>
      <c r="H16" s="30"/>
      <c r="I16" s="30"/>
    </row>
    <row r="17" customFormat="false" ht="35.05" hidden="false" customHeight="false" outlineLevel="0" collapsed="false">
      <c r="A17" s="30" t="s">
        <v>99</v>
      </c>
      <c r="B17" s="30" t="s">
        <v>91</v>
      </c>
      <c r="C17" s="30" t="s">
        <v>100</v>
      </c>
      <c r="D17" s="30" t="s">
        <v>101</v>
      </c>
      <c r="E17" s="30"/>
      <c r="F17" s="30" t="s">
        <v>102</v>
      </c>
      <c r="G17" s="31"/>
      <c r="H17" s="30"/>
      <c r="I17" s="30"/>
    </row>
    <row r="18" customFormat="false" ht="57.45" hidden="false" customHeight="false" outlineLevel="0" collapsed="false">
      <c r="A18" s="30" t="s">
        <v>103</v>
      </c>
      <c r="B18" s="30" t="s">
        <v>91</v>
      </c>
      <c r="C18" s="30" t="s">
        <v>104</v>
      </c>
      <c r="D18" s="30" t="s">
        <v>105</v>
      </c>
      <c r="E18" s="30"/>
      <c r="F18" s="30" t="s">
        <v>106</v>
      </c>
      <c r="G18" s="31"/>
      <c r="H18" s="30"/>
      <c r="I18" s="30"/>
    </row>
    <row r="19" customFormat="false" ht="23.85" hidden="false" customHeight="false" outlineLevel="0" collapsed="false">
      <c r="A19" s="30" t="s">
        <v>107</v>
      </c>
      <c r="B19" s="30" t="s">
        <v>91</v>
      </c>
      <c r="C19" s="30" t="s">
        <v>108</v>
      </c>
      <c r="D19" s="30" t="s">
        <v>109</v>
      </c>
      <c r="E19" s="30"/>
      <c r="F19" s="30" t="s">
        <v>110</v>
      </c>
      <c r="G19" s="31"/>
      <c r="H19" s="30"/>
      <c r="I19" s="30"/>
    </row>
    <row r="20" customFormat="false" ht="23.85" hidden="false" customHeight="false" outlineLevel="0" collapsed="false">
      <c r="A20" s="30" t="s">
        <v>111</v>
      </c>
      <c r="B20" s="30" t="s">
        <v>112</v>
      </c>
      <c r="C20" s="30" t="s">
        <v>113</v>
      </c>
      <c r="D20" s="30" t="s">
        <v>114</v>
      </c>
      <c r="E20" s="30"/>
      <c r="F20" s="30" t="s">
        <v>115</v>
      </c>
      <c r="G20" s="31"/>
      <c r="H20" s="30"/>
      <c r="I20" s="30"/>
    </row>
    <row r="21" customFormat="false" ht="15" hidden="false" customHeight="false" outlineLevel="0" collapsed="false">
      <c r="A21" s="30" t="s">
        <v>116</v>
      </c>
      <c r="B21" s="30" t="s">
        <v>112</v>
      </c>
      <c r="C21" s="30" t="s">
        <v>117</v>
      </c>
      <c r="D21" s="30" t="s">
        <v>118</v>
      </c>
      <c r="E21" s="30"/>
      <c r="F21" s="30" t="s">
        <v>119</v>
      </c>
      <c r="G21" s="31"/>
      <c r="H21" s="30"/>
      <c r="I21" s="30"/>
    </row>
    <row r="22" customFormat="false" ht="35.05" hidden="false" customHeight="false" outlineLevel="0" collapsed="false">
      <c r="A22" s="30" t="s">
        <v>120</v>
      </c>
      <c r="B22" s="30" t="s">
        <v>121</v>
      </c>
      <c r="C22" s="30" t="s">
        <v>122</v>
      </c>
      <c r="D22" s="30" t="s">
        <v>123</v>
      </c>
      <c r="E22" s="30"/>
      <c r="F22" s="30" t="s">
        <v>124</v>
      </c>
      <c r="G22" s="31"/>
      <c r="H22" s="30"/>
      <c r="I22" s="30"/>
    </row>
    <row r="23" customFormat="false" ht="35.05" hidden="false" customHeight="false" outlineLevel="0" collapsed="false">
      <c r="A23" s="30" t="s">
        <v>125</v>
      </c>
      <c r="B23" s="30" t="s">
        <v>121</v>
      </c>
      <c r="C23" s="30" t="s">
        <v>126</v>
      </c>
      <c r="D23" s="30" t="s">
        <v>123</v>
      </c>
      <c r="E23" s="30"/>
      <c r="F23" s="30" t="s">
        <v>127</v>
      </c>
      <c r="G23" s="31"/>
      <c r="H23" s="30"/>
      <c r="I23" s="30"/>
    </row>
    <row r="24" customFormat="false" ht="35.05" hidden="false" customHeight="false" outlineLevel="0" collapsed="false">
      <c r="A24" s="30" t="s">
        <v>128</v>
      </c>
      <c r="B24" s="30" t="s">
        <v>121</v>
      </c>
      <c r="C24" s="30" t="s">
        <v>129</v>
      </c>
      <c r="D24" s="30" t="s">
        <v>130</v>
      </c>
      <c r="E24" s="30"/>
      <c r="F24" s="30" t="s">
        <v>131</v>
      </c>
      <c r="G24" s="31"/>
      <c r="H24" s="30"/>
      <c r="I24" s="30"/>
    </row>
    <row r="25" customFormat="false" ht="35.05" hidden="false" customHeight="false" outlineLevel="0" collapsed="false">
      <c r="A25" s="30" t="s">
        <v>132</v>
      </c>
      <c r="B25" s="30" t="s">
        <v>121</v>
      </c>
      <c r="C25" s="30" t="s">
        <v>133</v>
      </c>
      <c r="D25" s="30" t="s">
        <v>134</v>
      </c>
      <c r="E25" s="30"/>
      <c r="F25" s="30" t="s">
        <v>135</v>
      </c>
      <c r="G25" s="31"/>
      <c r="H25" s="30"/>
      <c r="I25" s="30"/>
    </row>
    <row r="26" customFormat="false" ht="23.85" hidden="false" customHeight="false" outlineLevel="0" collapsed="false">
      <c r="A26" s="30" t="s">
        <v>136</v>
      </c>
      <c r="B26" s="30" t="s">
        <v>137</v>
      </c>
      <c r="C26" s="30" t="s">
        <v>138</v>
      </c>
      <c r="D26" s="30" t="s">
        <v>139</v>
      </c>
      <c r="E26" s="30"/>
      <c r="F26" s="30" t="s">
        <v>140</v>
      </c>
      <c r="G26" s="31"/>
      <c r="H26" s="30"/>
      <c r="I26" s="30"/>
    </row>
    <row r="27" customFormat="false" ht="23.85" hidden="false" customHeight="false" outlineLevel="0" collapsed="false">
      <c r="A27" s="30" t="s">
        <v>141</v>
      </c>
      <c r="B27" s="30" t="s">
        <v>142</v>
      </c>
      <c r="C27" s="30" t="s">
        <v>143</v>
      </c>
      <c r="D27" s="30" t="s">
        <v>144</v>
      </c>
      <c r="E27" s="30"/>
      <c r="F27" s="30" t="s">
        <v>140</v>
      </c>
      <c r="G27" s="31"/>
      <c r="H27" s="30"/>
      <c r="I27" s="30"/>
    </row>
    <row r="28" customFormat="false" ht="15" hidden="false" customHeight="false" outlineLevel="0" collapsed="false">
      <c r="A28" s="30" t="s">
        <v>145</v>
      </c>
      <c r="B28" s="30" t="s">
        <v>146</v>
      </c>
      <c r="C28" s="30" t="s">
        <v>147</v>
      </c>
      <c r="D28" s="30" t="s">
        <v>148</v>
      </c>
      <c r="E28" s="30"/>
      <c r="F28" s="30" t="s">
        <v>140</v>
      </c>
      <c r="G28" s="31"/>
      <c r="H28" s="30"/>
      <c r="I28" s="30"/>
    </row>
    <row r="29" customFormat="false" ht="15" hidden="false" customHeight="false" outlineLevel="0" collapsed="false">
      <c r="A29" s="30" t="s">
        <v>149</v>
      </c>
      <c r="B29" s="30" t="s">
        <v>150</v>
      </c>
      <c r="C29" s="30" t="s">
        <v>151</v>
      </c>
      <c r="D29" s="30" t="s">
        <v>152</v>
      </c>
      <c r="E29" s="30"/>
      <c r="F29" s="30" t="s">
        <v>140</v>
      </c>
      <c r="G29" s="31"/>
      <c r="H29" s="30"/>
      <c r="I29" s="30"/>
    </row>
  </sheetData>
  <autoFilter ref="A4:I29"/>
  <mergeCells count="1">
    <mergeCell ref="A2:J2"/>
  </mergeCells>
  <dataValidations count="1">
    <dataValidation allowBlank="true" errorStyle="stop" operator="between" showDropDown="false" showErrorMessage="false" showInputMessage="false" sqref="G5:G29" type="list">
      <formula1>"Met,Gap,Contradiction,Investigate,Not licensed,Decision"</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Q7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1" width="6"/>
    <col collapsed="false" customWidth="true" hidden="false" outlineLevel="0" max="2" min="2" style="1" width="28"/>
    <col collapsed="false" customWidth="true" hidden="false" outlineLevel="0" max="4" min="3" style="1" width="15"/>
    <col collapsed="false" customWidth="true" hidden="false" outlineLevel="0" max="5" min="5" style="1" width="21"/>
    <col collapsed="false" customWidth="true" hidden="false" outlineLevel="0" max="6" min="6" style="1" width="15"/>
    <col collapsed="false" customWidth="true" hidden="false" outlineLevel="0" max="7" min="7" style="1" width="5"/>
    <col collapsed="false" customWidth="true" hidden="false" outlineLevel="0" max="8" min="8" style="1" width="6"/>
    <col collapsed="false" customWidth="true" hidden="false" outlineLevel="0" max="9" min="9" style="1" width="21"/>
    <col collapsed="false" customWidth="true" hidden="false" outlineLevel="0" max="10" min="10" style="1" width="9"/>
    <col collapsed="false" customWidth="true" hidden="false" outlineLevel="0" max="11" min="11" style="1" width="27"/>
    <col collapsed="false" customWidth="true" hidden="false" outlineLevel="0" max="12" min="12" style="1" width="10"/>
    <col collapsed="false" customWidth="true" hidden="false" outlineLevel="0" max="13" min="13" style="1" width="13"/>
    <col collapsed="false" customWidth="true" hidden="false" outlineLevel="0" max="14" min="14" style="1" width="34"/>
    <col collapsed="false" customWidth="true" hidden="false" outlineLevel="0" max="15" min="15" style="1" width="12"/>
    <col collapsed="false" customWidth="true" hidden="false" outlineLevel="0" max="16" min="16" style="1" width="11"/>
    <col collapsed="false" customWidth="true" hidden="false" outlineLevel="0" max="17" min="17" style="1" width="10"/>
  </cols>
  <sheetData>
    <row r="1" customFormat="false" ht="18" hidden="false" customHeight="true" outlineLevel="0" collapsed="false">
      <c r="A1" s="32" t="s">
        <v>153</v>
      </c>
    </row>
    <row r="2" customFormat="false" ht="15" hidden="false" customHeight="true" outlineLevel="0" collapsed="false">
      <c r="A2" s="33" t="s">
        <v>154</v>
      </c>
    </row>
    <row r="4" customFormat="false" ht="43.5" hidden="false" customHeight="true" outlineLevel="0" collapsed="false">
      <c r="A4" s="34" t="s">
        <v>155</v>
      </c>
      <c r="B4" s="34" t="s">
        <v>156</v>
      </c>
      <c r="C4" s="34" t="s">
        <v>157</v>
      </c>
      <c r="D4" s="34" t="s">
        <v>158</v>
      </c>
      <c r="E4" s="34" t="s">
        <v>159</v>
      </c>
      <c r="F4" s="34" t="s">
        <v>160</v>
      </c>
      <c r="G4" s="34" t="s">
        <v>161</v>
      </c>
      <c r="H4" s="34" t="s">
        <v>162</v>
      </c>
      <c r="I4" s="34" t="s">
        <v>163</v>
      </c>
      <c r="J4" s="34" t="s">
        <v>164</v>
      </c>
      <c r="K4" s="34" t="s">
        <v>165</v>
      </c>
      <c r="L4" s="34" t="s">
        <v>166</v>
      </c>
      <c r="M4" s="34" t="s">
        <v>167</v>
      </c>
      <c r="N4" s="34" t="s">
        <v>168</v>
      </c>
      <c r="O4" s="34" t="s">
        <v>169</v>
      </c>
      <c r="P4" s="34" t="s">
        <v>170</v>
      </c>
      <c r="Q4" s="34" t="s">
        <v>171</v>
      </c>
    </row>
    <row r="5" customFormat="false" ht="33.75" hidden="false" customHeight="true" outlineLevel="0" collapsed="false">
      <c r="A5" s="35" t="s">
        <v>172</v>
      </c>
      <c r="B5" s="36" t="s">
        <v>173</v>
      </c>
      <c r="C5" s="37" t="s">
        <v>174</v>
      </c>
      <c r="D5" s="38" t="s">
        <v>175</v>
      </c>
      <c r="E5" s="38" t="s">
        <v>176</v>
      </c>
      <c r="F5" s="39" t="str">
        <f aca="false">IF(H5="","",IF(G5&gt;=4,"Yes - special category",IF(G5&gt;=3,"Yes - personal","No")))</f>
        <v>No</v>
      </c>
      <c r="G5" s="39" t="n">
        <f aca="false">IFERROR(VALUE(LEFT(E5,1)),"")</f>
        <v>2</v>
      </c>
      <c r="H5" s="39" t="n">
        <f aca="false">IFERROR(INDEX('Vendor Register'!$M$5:$M$34,MATCH(D5,'Vendor Register'!$A$5:$A$34,0)),"")</f>
        <v>3</v>
      </c>
      <c r="I5" s="39" t="str">
        <f aca="false">IF(OR($D5="",$E5=""),"",IF($H5="",VerdictNoTool,IF(EXACT(IFERROR(INDEX('Vendor Register'!$T$5:$T$34,MATCH($D5,'Vendor Register'!$A$5:$A$34,0)),""),ToolStatusNotApproved),VerdictNotApproved,IF($G5&gt;$H5,VerdictBlocked,IF($G5&gt;=3,IF(EXACT($N5,DPIAComplete),VerdictDPIADone,VerdictDPIAReq),VerdictPermitted)))))</f>
        <v>Permitted</v>
      </c>
      <c r="J5" s="39" t="str">
        <f aca="false">IF(G5="","",IF(G5&gt;=3,"Yes","No"))</f>
        <v>No</v>
      </c>
      <c r="K5" s="40" t="str">
        <f aca="false">IF($I5="","",IF(EXACT($I5,VerdictNotApproved),ActionNotApproved,IF(EXACT($I5,VerdictBlocked),ActionBlockedPre&amp;$G5&amp;ActionBlockedPost,IF(EXACT($I5,VerdictNoTool),ActionNoTool,IF(EXACT($N5,DPIAInvalid),ActionReassess,IF(EXACT($I5,VerdictDPIADone),ActionStandard,IF($G5&gt;=3,ActionDPIA,ActionStandard)))))))</f>
        <v>Standard human review</v>
      </c>
      <c r="L5" s="39" t="str">
        <f aca="false">IF($I5="","",IF(OR(EXACT($I5,VerdictBlocked),EXACT($I5,VerdictNotApproved),$G5&gt;=4),RiskHigh,IF($G5&gt;=3,RiskMedium,RiskLow)))</f>
        <v>Low</v>
      </c>
      <c r="M5" s="41" t="s">
        <v>177</v>
      </c>
      <c r="N5" s="40" t="str">
        <f aca="false">IF($J5="","",IF(EXACT($J5,NoText),DPIANotRequired,IF($O5="",DPIANotStarted,IF(OR(NOT(EXACT(INDEX('DPIA Log'!$C$5:$C$104,MATCH($O5,'DPIA Log'!$A$5:$A$104,0)),$D5)),IFERROR(VALUE(LEFT(INDEX('DPIA Log'!$D$5:$D$104,MATCH($O5,'DPIA Log'!$A$5:$A$104,0)),1)),0)&lt;$G5),DPIAInvalid,INDEX('DPIA Log'!$E$5:$E$104,MATCH($O5,'DPIA Log'!$A$5:$A$104,0))))))</f>
        <v>Not required</v>
      </c>
      <c r="O5" s="39" t="str">
        <f aca="false">IF($J5="","",IF(EXACT($J5,NoText),"",IF(SUMPRODUCT(MAX(('DPIA Log'!$B$5:$B$104=$A5)*ROW('DPIA Log'!$B$5:$B$104)))=0,"",INDEX('DPIA Log'!$A:$A,SUMPRODUCT(MAX(('DPIA Log'!$B$5:$B$104=$A5)*ROW('DPIA Log'!$B$5:$B$104)))))))</f>
        <v/>
      </c>
      <c r="P5" s="42"/>
      <c r="Q5" s="37" t="s">
        <v>178</v>
      </c>
    </row>
    <row r="6" customFormat="false" ht="33.75" hidden="false" customHeight="true" outlineLevel="0" collapsed="false">
      <c r="A6" s="35" t="s">
        <v>179</v>
      </c>
      <c r="B6" s="36" t="s">
        <v>180</v>
      </c>
      <c r="C6" s="37" t="s">
        <v>181</v>
      </c>
      <c r="D6" s="38" t="s">
        <v>182</v>
      </c>
      <c r="E6" s="38" t="s">
        <v>26</v>
      </c>
      <c r="F6" s="39" t="str">
        <f aca="false">IF(H6="","",IF(G6&gt;=4,"Yes - special category",IF(G6&gt;=3,"Yes - personal","No")))</f>
        <v>Yes - personal</v>
      </c>
      <c r="G6" s="39" t="n">
        <f aca="false">IFERROR(VALUE(LEFT(E6,1)),"")</f>
        <v>3</v>
      </c>
      <c r="H6" s="39" t="n">
        <f aca="false">IFERROR(INDEX('Vendor Register'!$M$5:$M$34,MATCH(D6,'Vendor Register'!$A$5:$A$34,0)),"")</f>
        <v>3</v>
      </c>
      <c r="I6" s="39" t="str">
        <f aca="false">IF(OR($D6="",$E6=""),"",IF($H6="",VerdictNoTool,IF(EXACT(IFERROR(INDEX('Vendor Register'!$T$5:$T$34,MATCH($D6,'Vendor Register'!$A$5:$A$34,0)),""),ToolStatusNotApproved),VerdictNotApproved,IF($G6&gt;$H6,VerdictBlocked,IF($G6&gt;=3,IF(EXACT($N6,DPIAComplete),VerdictDPIADone,VerdictDPIAReq),VerdictPermitted)))))</f>
        <v>Permitted - DPIA required</v>
      </c>
      <c r="J6" s="39" t="str">
        <f aca="false">IF(G6="","",IF(G6&gt;=3,"Yes","No"))</f>
        <v>Yes</v>
      </c>
      <c r="K6" s="40" t="str">
        <f aca="false">IF($I6="","",IF(EXACT($I6,VerdictNotApproved),ActionNotApproved,IF(EXACT($I6,VerdictBlocked),ActionBlockedPre&amp;$G6&amp;ActionBlockedPost,IF(EXACT($I6,VerdictNoTool),ActionNoTool,IF(EXACT($N6,DPIAInvalid),ActionReassess,IF(EXACT($I6,VerdictDPIADone),ActionStandard,IF($G6&gt;=3,ActionDPIA,ActionStandard)))))))</f>
        <v>Complete DPIA before go-live</v>
      </c>
      <c r="L6" s="39" t="str">
        <f aca="false">IF($I6="","",IF(OR(EXACT($I6,VerdictBlocked),EXACT($I6,VerdictNotApproved),$G6&gt;=4),RiskHigh,IF($G6&gt;=3,RiskMedium,RiskLow)))</f>
        <v>Medium</v>
      </c>
      <c r="M6" s="41" t="s">
        <v>183</v>
      </c>
      <c r="N6" s="40" t="str">
        <f aca="false">IF($J6="","",IF(EXACT($J6,NoText),DPIANotRequired,IF($O6="",DPIANotStarted,IF(OR(NOT(EXACT(INDEX('DPIA Log'!$C$5:$C$104,MATCH($O6,'DPIA Log'!$A$5:$A$104,0)),$D6)),IFERROR(VALUE(LEFT(INDEX('DPIA Log'!$D$5:$D$104,MATCH($O6,'DPIA Log'!$A$5:$A$104,0)),1)),0)&lt;$G6),DPIAInvalid,INDEX('DPIA Log'!$E$5:$E$104,MATCH($O6,'DPIA Log'!$A$5:$A$104,0))))))</f>
        <v>Required - not started</v>
      </c>
      <c r="O6" s="39" t="str">
        <f aca="false">IF($J6="","",IF(EXACT($J6,NoText),"",IF(SUMPRODUCT(MAX(('DPIA Log'!$B$5:$B$104=$A6)*ROW('DPIA Log'!$B$5:$B$104)))=0,"",INDEX('DPIA Log'!$A:$A,SUMPRODUCT(MAX(('DPIA Log'!$B$5:$B$104=$A6)*ROW('DPIA Log'!$B$5:$B$104)))))))</f>
        <v/>
      </c>
      <c r="P6" s="42"/>
      <c r="Q6" s="37" t="s">
        <v>178</v>
      </c>
    </row>
    <row r="7" customFormat="false" ht="33.75" hidden="false" customHeight="true" outlineLevel="0" collapsed="false">
      <c r="A7" s="35" t="s">
        <v>184</v>
      </c>
      <c r="B7" s="36" t="s">
        <v>185</v>
      </c>
      <c r="C7" s="37" t="s">
        <v>186</v>
      </c>
      <c r="D7" s="38" t="s">
        <v>187</v>
      </c>
      <c r="E7" s="38" t="s">
        <v>26</v>
      </c>
      <c r="F7" s="39" t="str">
        <f aca="false">IF(H7="","",IF(G7&gt;=4,"Yes - special category",IF(G7&gt;=3,"Yes - personal","No")))</f>
        <v>Yes - personal</v>
      </c>
      <c r="G7" s="39" t="n">
        <f aca="false">IFERROR(VALUE(LEFT(E7,1)),"")</f>
        <v>3</v>
      </c>
      <c r="H7" s="39" t="n">
        <f aca="false">IFERROR(INDEX('Vendor Register'!$M$5:$M$34,MATCH(D7,'Vendor Register'!$A$5:$A$34,0)),"")</f>
        <v>2</v>
      </c>
      <c r="I7" s="39" t="str">
        <f aca="false">IF(OR($D7="",$E7=""),"",IF($H7="",VerdictNoTool,IF(EXACT(IFERROR(INDEX('Vendor Register'!$T$5:$T$34,MATCH($D7,'Vendor Register'!$A$5:$A$34,0)),""),ToolStatusNotApproved),VerdictNotApproved,IF($G7&gt;$H7,VerdictBlocked,IF($G7&gt;=3,IF(EXACT($N7,DPIAComplete),VerdictDPIADone,VerdictDPIAReq),VerdictPermitted)))))</f>
        <v>BLOCKED - tool not approved</v>
      </c>
      <c r="J7" s="39" t="str">
        <f aca="false">IF(G7="","",IF(G7&gt;=3,"Yes","No"))</f>
        <v>Yes</v>
      </c>
      <c r="K7" s="40" t="str">
        <f aca="false">IF($I7="","",IF(EXACT($I7,VerdictNotApproved),ActionNotApproved,IF(EXACT($I7,VerdictBlocked),ActionBlockedPre&amp;$G7&amp;ActionBlockedPost,IF(EXACT($I7,VerdictNoTool),ActionNoTool,IF(EXACT($N7,DPIAInvalid),ActionReassess,IF(EXACT($I7,VerdictDPIADone),ActionStandard,IF($G7&gt;=3,ActionDPIA,ActionStandard)))))))</f>
        <v>Stop this use: the tool is not approved. Move it to an approved tool.</v>
      </c>
      <c r="L7" s="39" t="str">
        <f aca="false">IF($I7="","",IF(OR(EXACT($I7,VerdictBlocked),EXACT($I7,VerdictNotApproved),$G7&gt;=4),RiskHigh,IF($G7&gt;=3,RiskMedium,RiskLow)))</f>
        <v>High</v>
      </c>
      <c r="M7" s="41" t="s">
        <v>188</v>
      </c>
      <c r="N7" s="40" t="str">
        <f aca="false">IF($J7="","",IF(EXACT($J7,NoText),DPIANotRequired,IF($O7="",DPIANotStarted,IF(OR(NOT(EXACT(INDEX('DPIA Log'!$C$5:$C$104,MATCH($O7,'DPIA Log'!$A$5:$A$104,0)),$D7)),IFERROR(VALUE(LEFT(INDEX('DPIA Log'!$D$5:$D$104,MATCH($O7,'DPIA Log'!$A$5:$A$104,0)),1)),0)&lt;$G7),DPIAInvalid,INDEX('DPIA Log'!$E$5:$E$104,MATCH($O7,'DPIA Log'!$A$5:$A$104,0))))))</f>
        <v>Required - not started</v>
      </c>
      <c r="O7" s="39" t="str">
        <f aca="false">IF($J7="","",IF(EXACT($J7,NoText),"",IF(SUMPRODUCT(MAX(('DPIA Log'!$B$5:$B$104=$A7)*ROW('DPIA Log'!$B$5:$B$104)))=0,"",INDEX('DPIA Log'!$A:$A,SUMPRODUCT(MAX(('DPIA Log'!$B$5:$B$104=$A7)*ROW('DPIA Log'!$B$5:$B$104)))))))</f>
        <v/>
      </c>
      <c r="P7" s="42"/>
      <c r="Q7" s="37" t="s">
        <v>178</v>
      </c>
    </row>
    <row r="8" customFormat="false" ht="33.75" hidden="false" customHeight="true" outlineLevel="0" collapsed="false">
      <c r="A8" s="35" t="s">
        <v>189</v>
      </c>
      <c r="B8" s="36" t="s">
        <v>190</v>
      </c>
      <c r="C8" s="37" t="s">
        <v>191</v>
      </c>
      <c r="D8" s="38" t="s">
        <v>192</v>
      </c>
      <c r="E8" s="38" t="s">
        <v>26</v>
      </c>
      <c r="F8" s="39" t="str">
        <f aca="false">IF(H8="","",IF(G8&gt;=4,"Yes - special category",IF(G8&gt;=3,"Yes - personal","No")))</f>
        <v>Yes - personal</v>
      </c>
      <c r="G8" s="39" t="n">
        <f aca="false">IFERROR(VALUE(LEFT(E8,1)),"")</f>
        <v>3</v>
      </c>
      <c r="H8" s="39" t="n">
        <f aca="false">IFERROR(INDEX('Vendor Register'!$M$5:$M$34,MATCH(D8,'Vendor Register'!$A$5:$A$34,0)),"")</f>
        <v>3</v>
      </c>
      <c r="I8" s="39" t="str">
        <f aca="false">IF(OR($D8="",$E8=""),"",IF($H8="",VerdictNoTool,IF(EXACT(IFERROR(INDEX('Vendor Register'!$T$5:$T$34,MATCH($D8,'Vendor Register'!$A$5:$A$34,0)),""),ToolStatusNotApproved),VerdictNotApproved,IF($G8&gt;$H8,VerdictBlocked,IF($G8&gt;=3,IF(EXACT($N8,DPIAComplete),VerdictDPIADone,VerdictDPIAReq),VerdictPermitted)))))</f>
        <v>Permitted - DPIA required</v>
      </c>
      <c r="J8" s="39" t="str">
        <f aca="false">IF(G8="","",IF(G8&gt;=3,"Yes","No"))</f>
        <v>Yes</v>
      </c>
      <c r="K8" s="40" t="str">
        <f aca="false">IF($I8="","",IF(EXACT($I8,VerdictNotApproved),ActionNotApproved,IF(EXACT($I8,VerdictBlocked),ActionBlockedPre&amp;$G8&amp;ActionBlockedPost,IF(EXACT($I8,VerdictNoTool),ActionNoTool,IF(EXACT($N8,DPIAInvalid),ActionReassess,IF(EXACT($I8,VerdictDPIADone),ActionStandard,IF($G8&gt;=3,ActionDPIA,ActionStandard)))))))</f>
        <v>Complete DPIA before go-live</v>
      </c>
      <c r="L8" s="39" t="str">
        <f aca="false">IF($I8="","",IF(OR(EXACT($I8,VerdictBlocked),EXACT($I8,VerdictNotApproved),$G8&gt;=4),RiskHigh,IF($G8&gt;=3,RiskMedium,RiskLow)))</f>
        <v>Medium</v>
      </c>
      <c r="M8" s="41" t="s">
        <v>183</v>
      </c>
      <c r="N8" s="40" t="str">
        <f aca="false">IF($J8="","",IF(EXACT($J8,NoText),DPIANotRequired,IF($O8="",DPIANotStarted,IF(OR(NOT(EXACT(INDEX('DPIA Log'!$C$5:$C$104,MATCH($O8,'DPIA Log'!$A$5:$A$104,0)),$D8)),IFERROR(VALUE(LEFT(INDEX('DPIA Log'!$D$5:$D$104,MATCH($O8,'DPIA Log'!$A$5:$A$104,0)),1)),0)&lt;$G8),DPIAInvalid,INDEX('DPIA Log'!$E$5:$E$104,MATCH($O8,'DPIA Log'!$A$5:$A$104,0))))))</f>
        <v>Required - not started</v>
      </c>
      <c r="O8" s="39" t="str">
        <f aca="false">IF($J8="","",IF(EXACT($J8,NoText),"",IF(SUMPRODUCT(MAX(('DPIA Log'!$B$5:$B$104=$A8)*ROW('DPIA Log'!$B$5:$B$104)))=0,"",INDEX('DPIA Log'!$A:$A,SUMPRODUCT(MAX(('DPIA Log'!$B$5:$B$104=$A8)*ROW('DPIA Log'!$B$5:$B$104)))))))</f>
        <v/>
      </c>
      <c r="P8" s="42"/>
      <c r="Q8" s="37" t="s">
        <v>178</v>
      </c>
    </row>
    <row r="9" customFormat="false" ht="33.75" hidden="false" customHeight="true" outlineLevel="0" collapsed="false">
      <c r="A9" s="35" t="s">
        <v>193</v>
      </c>
      <c r="B9" s="36" t="s">
        <v>194</v>
      </c>
      <c r="C9" s="37" t="s">
        <v>195</v>
      </c>
      <c r="D9" s="38" t="s">
        <v>196</v>
      </c>
      <c r="E9" s="38" t="s">
        <v>26</v>
      </c>
      <c r="F9" s="39" t="str">
        <f aca="false">IF(H9="","",IF(G9&gt;=4,"Yes - special category",IF(G9&gt;=3,"Yes - personal","No")))</f>
        <v>Yes - personal</v>
      </c>
      <c r="G9" s="39" t="n">
        <f aca="false">IFERROR(VALUE(LEFT(E9,1)),"")</f>
        <v>3</v>
      </c>
      <c r="H9" s="39" t="n">
        <f aca="false">IFERROR(INDEX('Vendor Register'!$M$5:$M$34,MATCH(D9,'Vendor Register'!$A$5:$A$34,0)),"")</f>
        <v>1</v>
      </c>
      <c r="I9" s="39" t="str">
        <f aca="false">IF(OR($D9="",$E9=""),"",IF($H9="",VerdictNoTool,IF(EXACT(IFERROR(INDEX('Vendor Register'!$T$5:$T$34,MATCH($D9,'Vendor Register'!$A$5:$A$34,0)),""),ToolStatusNotApproved),VerdictNotApproved,IF($G9&gt;$H9,VerdictBlocked,IF($G9&gt;=3,IF(EXACT($N9,DPIAComplete),VerdictDPIADone,VerdictDPIAReq),VerdictPermitted)))))</f>
        <v>BLOCKED - tier gap</v>
      </c>
      <c r="J9" s="39" t="str">
        <f aca="false">IF(G9="","",IF(G9&gt;=3,"Yes","No"))</f>
        <v>Yes</v>
      </c>
      <c r="K9" s="40" t="str">
        <f aca="false">IF($I9="","",IF(EXACT($I9,VerdictNotApproved),ActionNotApproved,IF(EXACT($I9,VerdictBlocked),ActionBlockedPre&amp;$G9&amp;ActionBlockedPost,IF(EXACT($I9,VerdictNoTool),ActionNoTool,IF(EXACT($N9,DPIAInvalid),ActionReassess,IF(EXACT($I9,VerdictDPIADone),ActionStandard,IF($G9&gt;=3,ActionDPIA,ActionStandard)))))))</f>
        <v>Upgrade tier or secure class 4 safeguards to carry class 3 data</v>
      </c>
      <c r="L9" s="39" t="str">
        <f aca="false">IF($I9="","",IF(OR(EXACT($I9,VerdictBlocked),EXACT($I9,VerdictNotApproved),$G9&gt;=4),RiskHigh,IF($G9&gt;=3,RiskMedium,RiskLow)))</f>
        <v>High</v>
      </c>
      <c r="M9" s="43" t="s">
        <v>197</v>
      </c>
      <c r="N9" s="40" t="str">
        <f aca="false">IF($J9="","",IF(EXACT($J9,NoText),DPIANotRequired,IF($O9="",DPIANotStarted,IF(OR(NOT(EXACT(INDEX('DPIA Log'!$C$5:$C$104,MATCH($O9,'DPIA Log'!$A$5:$A$104,0)),$D9)),IFERROR(VALUE(LEFT(INDEX('DPIA Log'!$D$5:$D$104,MATCH($O9,'DPIA Log'!$A$5:$A$104,0)),1)),0)&lt;$G9),DPIAInvalid,INDEX('DPIA Log'!$E$5:$E$104,MATCH($O9,'DPIA Log'!$A$5:$A$104,0))))))</f>
        <v>Required - not started</v>
      </c>
      <c r="O9" s="39" t="str">
        <f aca="false">IF($J9="","",IF(EXACT($J9,NoText),"",IF(SUMPRODUCT(MAX(('DPIA Log'!$B$5:$B$104=$A9)*ROW('DPIA Log'!$B$5:$B$104)))=0,"",INDEX('DPIA Log'!$A:$A,SUMPRODUCT(MAX(('DPIA Log'!$B$5:$B$104=$A9)*ROW('DPIA Log'!$B$5:$B$104)))))))</f>
        <v/>
      </c>
      <c r="P9" s="42"/>
      <c r="Q9" s="37" t="s">
        <v>178</v>
      </c>
    </row>
    <row r="10" customFormat="false" ht="33.75" hidden="false" customHeight="true" outlineLevel="0" collapsed="false">
      <c r="A10" s="35" t="s">
        <v>198</v>
      </c>
      <c r="B10" s="36"/>
      <c r="C10" s="37"/>
      <c r="D10" s="38"/>
      <c r="E10" s="38"/>
      <c r="F10" s="39" t="str">
        <f aca="false">IF(H10="","",IF(G10&gt;=4,"Yes - special category",IF(G10&gt;=3,"Yes - personal","No")))</f>
        <v/>
      </c>
      <c r="G10" s="39" t="str">
        <f aca="false">IFERROR(VALUE(LEFT(E10,1)),"")</f>
        <v/>
      </c>
      <c r="H10" s="39" t="str">
        <f aca="false">IFERROR(INDEX('Vendor Register'!$M$5:$M$34,MATCH(D10,'Vendor Register'!$A$5:$A$34,0)),"")</f>
        <v/>
      </c>
      <c r="I10" s="39" t="str">
        <f aca="false">IF(OR($D10="",$E10=""),"",IF($H10="",VerdictNoTool,IF(EXACT(IFERROR(INDEX('Vendor Register'!$T$5:$T$34,MATCH($D10,'Vendor Register'!$A$5:$A$34,0)),""),ToolStatusNotApproved),VerdictNotApproved,IF($G10&gt;$H10,VerdictBlocked,IF($G10&gt;=3,IF(EXACT($N10,DPIAComplete),VerdictDPIADone,VerdictDPIAReq),VerdictPermitted)))))</f>
        <v/>
      </c>
      <c r="J10" s="39" t="str">
        <f aca="false">IF(G10="","",IF(G10&gt;=3,"Yes","No"))</f>
        <v/>
      </c>
      <c r="K10" s="40" t="str">
        <f aca="false">IF($I10="","",IF(EXACT($I10,VerdictNotApproved),ActionNotApproved,IF(EXACT($I10,VerdictBlocked),ActionBlockedPre&amp;$G10&amp;ActionBlockedPost,IF(EXACT($I10,VerdictNoTool),ActionNoTool,IF(EXACT($N10,DPIAInvalid),ActionReassess,IF(EXACT($I10,VerdictDPIADone),ActionStandard,IF($G10&gt;=3,ActionDPIA,ActionStandard)))))))</f>
        <v/>
      </c>
      <c r="L10" s="39" t="str">
        <f aca="false">IF($I10="","",IF(OR(EXACT($I10,VerdictBlocked),EXACT($I10,VerdictNotApproved),$G10&gt;=4),RiskHigh,IF($G10&gt;=3,RiskMedium,RiskLow)))</f>
        <v/>
      </c>
      <c r="M10" s="43"/>
      <c r="N10" s="40" t="str">
        <f aca="false">IF($J10="","",IF(EXACT($J10,NoText),DPIANotRequired,IF($O10="",DPIANotStarted,IF(OR(NOT(EXACT(INDEX('DPIA Log'!$C$5:$C$104,MATCH($O10,'DPIA Log'!$A$5:$A$104,0)),$D10)),IFERROR(VALUE(LEFT(INDEX('DPIA Log'!$D$5:$D$104,MATCH($O10,'DPIA Log'!$A$5:$A$104,0)),1)),0)&lt;$G10),DPIAInvalid,INDEX('DPIA Log'!$E$5:$E$104,MATCH($O10,'DPIA Log'!$A$5:$A$104,0))))))</f>
        <v/>
      </c>
      <c r="O10" s="39" t="str">
        <f aca="false">IF($J10="","",IF(EXACT($J10,NoText),"",IF(SUMPRODUCT(MAX(('DPIA Log'!$B$5:$B$104=$A10)*ROW('DPIA Log'!$B$5:$B$104)))=0,"",INDEX('DPIA Log'!$A:$A,SUMPRODUCT(MAX(('DPIA Log'!$B$5:$B$104=$A10)*ROW('DPIA Log'!$B$5:$B$104)))))))</f>
        <v/>
      </c>
      <c r="P10" s="42"/>
      <c r="Q10" s="37"/>
    </row>
    <row r="11" customFormat="false" ht="33.75" hidden="false" customHeight="true" outlineLevel="0" collapsed="false">
      <c r="A11" s="35" t="s">
        <v>199</v>
      </c>
      <c r="B11" s="36"/>
      <c r="C11" s="37"/>
      <c r="D11" s="38"/>
      <c r="E11" s="38"/>
      <c r="F11" s="39" t="str">
        <f aca="false">IF(H11="","",IF(G11&gt;=4,"Yes - special category",IF(G11&gt;=3,"Yes - personal","No")))</f>
        <v/>
      </c>
      <c r="G11" s="39" t="str">
        <f aca="false">IFERROR(VALUE(LEFT(E11,1)),"")</f>
        <v/>
      </c>
      <c r="H11" s="39" t="str">
        <f aca="false">IFERROR(INDEX('Vendor Register'!$M$5:$M$34,MATCH(D11,'Vendor Register'!$A$5:$A$34,0)),"")</f>
        <v/>
      </c>
      <c r="I11" s="39" t="str">
        <f aca="false">IF(OR($D11="",$E11=""),"",IF($H11="",VerdictNoTool,IF(EXACT(IFERROR(INDEX('Vendor Register'!$T$5:$T$34,MATCH($D11,'Vendor Register'!$A$5:$A$34,0)),""),ToolStatusNotApproved),VerdictNotApproved,IF($G11&gt;$H11,VerdictBlocked,IF($G11&gt;=3,IF(EXACT($N11,DPIAComplete),VerdictDPIADone,VerdictDPIAReq),VerdictPermitted)))))</f>
        <v/>
      </c>
      <c r="J11" s="39" t="str">
        <f aca="false">IF(G11="","",IF(G11&gt;=3,"Yes","No"))</f>
        <v/>
      </c>
      <c r="K11" s="40" t="str">
        <f aca="false">IF($I11="","",IF(EXACT($I11,VerdictNotApproved),ActionNotApproved,IF(EXACT($I11,VerdictBlocked),ActionBlockedPre&amp;$G11&amp;ActionBlockedPost,IF(EXACT($I11,VerdictNoTool),ActionNoTool,IF(EXACT($N11,DPIAInvalid),ActionReassess,IF(EXACT($I11,VerdictDPIADone),ActionStandard,IF($G11&gt;=3,ActionDPIA,ActionStandard)))))))</f>
        <v/>
      </c>
      <c r="L11" s="39" t="str">
        <f aca="false">IF($I11="","",IF(OR(EXACT($I11,VerdictBlocked),EXACT($I11,VerdictNotApproved),$G11&gt;=4),RiskHigh,IF($G11&gt;=3,RiskMedium,RiskLow)))</f>
        <v/>
      </c>
      <c r="M11" s="41"/>
      <c r="N11" s="40" t="str">
        <f aca="false">IF($J11="","",IF(EXACT($J11,NoText),DPIANotRequired,IF($O11="",DPIANotStarted,IF(OR(NOT(EXACT(INDEX('DPIA Log'!$C$5:$C$104,MATCH($O11,'DPIA Log'!$A$5:$A$104,0)),$D11)),IFERROR(VALUE(LEFT(INDEX('DPIA Log'!$D$5:$D$104,MATCH($O11,'DPIA Log'!$A$5:$A$104,0)),1)),0)&lt;$G11),DPIAInvalid,INDEX('DPIA Log'!$E$5:$E$104,MATCH($O11,'DPIA Log'!$A$5:$A$104,0))))))</f>
        <v/>
      </c>
      <c r="O11" s="39" t="str">
        <f aca="false">IF($J11="","",IF(EXACT($J11,NoText),"",IF(SUMPRODUCT(MAX(('DPIA Log'!$B$5:$B$104=$A11)*ROW('DPIA Log'!$B$5:$B$104)))=0,"",INDEX('DPIA Log'!$A:$A,SUMPRODUCT(MAX(('DPIA Log'!$B$5:$B$104=$A11)*ROW('DPIA Log'!$B$5:$B$104)))))))</f>
        <v/>
      </c>
      <c r="P11" s="42"/>
      <c r="Q11" s="37"/>
    </row>
    <row r="12" customFormat="false" ht="33.75" hidden="false" customHeight="true" outlineLevel="0" collapsed="false">
      <c r="A12" s="35" t="s">
        <v>200</v>
      </c>
      <c r="B12" s="36"/>
      <c r="C12" s="37"/>
      <c r="D12" s="38"/>
      <c r="E12" s="38"/>
      <c r="F12" s="39" t="str">
        <f aca="false">IF(H12="","",IF(G12&gt;=4,"Yes - special category",IF(G12&gt;=3,"Yes - personal","No")))</f>
        <v/>
      </c>
      <c r="G12" s="39" t="str">
        <f aca="false">IFERROR(VALUE(LEFT(E12,1)),"")</f>
        <v/>
      </c>
      <c r="H12" s="39" t="str">
        <f aca="false">IFERROR(INDEX('Vendor Register'!$M$5:$M$34,MATCH(D12,'Vendor Register'!$A$5:$A$34,0)),"")</f>
        <v/>
      </c>
      <c r="I12" s="39" t="str">
        <f aca="false">IF(OR($D12="",$E12=""),"",IF($H12="",VerdictNoTool,IF(EXACT(IFERROR(INDEX('Vendor Register'!$T$5:$T$34,MATCH($D12,'Vendor Register'!$A$5:$A$34,0)),""),ToolStatusNotApproved),VerdictNotApproved,IF($G12&gt;$H12,VerdictBlocked,IF($G12&gt;=3,IF(EXACT($N12,DPIAComplete),VerdictDPIADone,VerdictDPIAReq),VerdictPermitted)))))</f>
        <v/>
      </c>
      <c r="J12" s="39" t="str">
        <f aca="false">IF(G12="","",IF(G12&gt;=3,"Yes","No"))</f>
        <v/>
      </c>
      <c r="K12" s="40" t="str">
        <f aca="false">IF($I12="","",IF(EXACT($I12,VerdictNotApproved),ActionNotApproved,IF(EXACT($I12,VerdictBlocked),ActionBlockedPre&amp;$G12&amp;ActionBlockedPost,IF(EXACT($I12,VerdictNoTool),ActionNoTool,IF(EXACT($N12,DPIAInvalid),ActionReassess,IF(EXACT($I12,VerdictDPIADone),ActionStandard,IF($G12&gt;=3,ActionDPIA,ActionStandard)))))))</f>
        <v/>
      </c>
      <c r="L12" s="39" t="str">
        <f aca="false">IF($I12="","",IF(OR(EXACT($I12,VerdictBlocked),EXACT($I12,VerdictNotApproved),$G12&gt;=4),RiskHigh,IF($G12&gt;=3,RiskMedium,RiskLow)))</f>
        <v/>
      </c>
      <c r="M12" s="43"/>
      <c r="N12" s="40" t="str">
        <f aca="false">IF($J12="","",IF(EXACT($J12,NoText),DPIANotRequired,IF($O12="",DPIANotStarted,IF(OR(NOT(EXACT(INDEX('DPIA Log'!$C$5:$C$104,MATCH($O12,'DPIA Log'!$A$5:$A$104,0)),$D12)),IFERROR(VALUE(LEFT(INDEX('DPIA Log'!$D$5:$D$104,MATCH($O12,'DPIA Log'!$A$5:$A$104,0)),1)),0)&lt;$G12),DPIAInvalid,INDEX('DPIA Log'!$E$5:$E$104,MATCH($O12,'DPIA Log'!$A$5:$A$104,0))))))</f>
        <v/>
      </c>
      <c r="O12" s="39" t="str">
        <f aca="false">IF($J12="","",IF(EXACT($J12,NoText),"",IF(SUMPRODUCT(MAX(('DPIA Log'!$B$5:$B$104=$A12)*ROW('DPIA Log'!$B$5:$B$104)))=0,"",INDEX('DPIA Log'!$A:$A,SUMPRODUCT(MAX(('DPIA Log'!$B$5:$B$104=$A12)*ROW('DPIA Log'!$B$5:$B$104)))))))</f>
        <v/>
      </c>
      <c r="P12" s="42"/>
      <c r="Q12" s="37"/>
    </row>
    <row r="13" customFormat="false" ht="33.75" hidden="false" customHeight="true" outlineLevel="0" collapsed="false">
      <c r="A13" s="35" t="s">
        <v>201</v>
      </c>
      <c r="B13" s="36"/>
      <c r="C13" s="37"/>
      <c r="D13" s="38"/>
      <c r="E13" s="38"/>
      <c r="F13" s="39" t="str">
        <f aca="false">IF(H13="","",IF(G13&gt;=4,"Yes - special category",IF(G13&gt;=3,"Yes - personal","No")))</f>
        <v/>
      </c>
      <c r="G13" s="39" t="str">
        <f aca="false">IFERROR(VALUE(LEFT(E13,1)),"")</f>
        <v/>
      </c>
      <c r="H13" s="39" t="str">
        <f aca="false">IFERROR(INDEX('Vendor Register'!$M$5:$M$34,MATCH(D13,'Vendor Register'!$A$5:$A$34,0)),"")</f>
        <v/>
      </c>
      <c r="I13" s="39" t="str">
        <f aca="false">IF(OR($D13="",$E13=""),"",IF($H13="",VerdictNoTool,IF(EXACT(IFERROR(INDEX('Vendor Register'!$T$5:$T$34,MATCH($D13,'Vendor Register'!$A$5:$A$34,0)),""),ToolStatusNotApproved),VerdictNotApproved,IF($G13&gt;$H13,VerdictBlocked,IF($G13&gt;=3,IF(EXACT($N13,DPIAComplete),VerdictDPIADone,VerdictDPIAReq),VerdictPermitted)))))</f>
        <v/>
      </c>
      <c r="J13" s="39" t="str">
        <f aca="false">IF(G13="","",IF(G13&gt;=3,"Yes","No"))</f>
        <v/>
      </c>
      <c r="K13" s="40" t="str">
        <f aca="false">IF($I13="","",IF(EXACT($I13,VerdictNotApproved),ActionNotApproved,IF(EXACT($I13,VerdictBlocked),ActionBlockedPre&amp;$G13&amp;ActionBlockedPost,IF(EXACT($I13,VerdictNoTool),ActionNoTool,IF(EXACT($N13,DPIAInvalid),ActionReassess,IF(EXACT($I13,VerdictDPIADone),ActionStandard,IF($G13&gt;=3,ActionDPIA,ActionStandard)))))))</f>
        <v/>
      </c>
      <c r="L13" s="39" t="str">
        <f aca="false">IF($I13="","",IF(OR(EXACT($I13,VerdictBlocked),EXACT($I13,VerdictNotApproved),$G13&gt;=4),RiskHigh,IF($G13&gt;=3,RiskMedium,RiskLow)))</f>
        <v/>
      </c>
      <c r="M13" s="41"/>
      <c r="N13" s="40" t="str">
        <f aca="false">IF($J13="","",IF(EXACT($J13,NoText),DPIANotRequired,IF($O13="",DPIANotStarted,IF(OR(NOT(EXACT(INDEX('DPIA Log'!$C$5:$C$104,MATCH($O13,'DPIA Log'!$A$5:$A$104,0)),$D13)),IFERROR(VALUE(LEFT(INDEX('DPIA Log'!$D$5:$D$104,MATCH($O13,'DPIA Log'!$A$5:$A$104,0)),1)),0)&lt;$G13),DPIAInvalid,INDEX('DPIA Log'!$E$5:$E$104,MATCH($O13,'DPIA Log'!$A$5:$A$104,0))))))</f>
        <v/>
      </c>
      <c r="O13" s="39" t="str">
        <f aca="false">IF($J13="","",IF(EXACT($J13,NoText),"",IF(SUMPRODUCT(MAX(('DPIA Log'!$B$5:$B$104=$A13)*ROW('DPIA Log'!$B$5:$B$104)))=0,"",INDEX('DPIA Log'!$A:$A,SUMPRODUCT(MAX(('DPIA Log'!$B$5:$B$104=$A13)*ROW('DPIA Log'!$B$5:$B$104)))))))</f>
        <v/>
      </c>
      <c r="P13" s="42"/>
      <c r="Q13" s="37"/>
    </row>
    <row r="14" customFormat="false" ht="33.75" hidden="false" customHeight="true" outlineLevel="0" collapsed="false">
      <c r="A14" s="35" t="s">
        <v>202</v>
      </c>
      <c r="B14" s="36"/>
      <c r="C14" s="37"/>
      <c r="D14" s="38"/>
      <c r="E14" s="38"/>
      <c r="F14" s="39" t="str">
        <f aca="false">IF(H14="","",IF(G14&gt;=4,"Yes - special category",IF(G14&gt;=3,"Yes - personal","No")))</f>
        <v/>
      </c>
      <c r="G14" s="39" t="str">
        <f aca="false">IFERROR(VALUE(LEFT(E14,1)),"")</f>
        <v/>
      </c>
      <c r="H14" s="39" t="str">
        <f aca="false">IFERROR(INDEX('Vendor Register'!$M$5:$M$34,MATCH(D14,'Vendor Register'!$A$5:$A$34,0)),"")</f>
        <v/>
      </c>
      <c r="I14" s="39" t="str">
        <f aca="false">IF(OR($D14="",$E14=""),"",IF($H14="",VerdictNoTool,IF(EXACT(IFERROR(INDEX('Vendor Register'!$T$5:$T$34,MATCH($D14,'Vendor Register'!$A$5:$A$34,0)),""),ToolStatusNotApproved),VerdictNotApproved,IF($G14&gt;$H14,VerdictBlocked,IF($G14&gt;=3,IF(EXACT($N14,DPIAComplete),VerdictDPIADone,VerdictDPIAReq),VerdictPermitted)))))</f>
        <v/>
      </c>
      <c r="J14" s="39" t="str">
        <f aca="false">IF(G14="","",IF(G14&gt;=3,"Yes","No"))</f>
        <v/>
      </c>
      <c r="K14" s="40" t="str">
        <f aca="false">IF($I14="","",IF(EXACT($I14,VerdictNotApproved),ActionNotApproved,IF(EXACT($I14,VerdictBlocked),ActionBlockedPre&amp;$G14&amp;ActionBlockedPost,IF(EXACT($I14,VerdictNoTool),ActionNoTool,IF(EXACT($N14,DPIAInvalid),ActionReassess,IF(EXACT($I14,VerdictDPIADone),ActionStandard,IF($G14&gt;=3,ActionDPIA,ActionStandard)))))))</f>
        <v/>
      </c>
      <c r="L14" s="39" t="str">
        <f aca="false">IF($I14="","",IF(OR(EXACT($I14,VerdictBlocked),EXACT($I14,VerdictNotApproved),$G14&gt;=4),RiskHigh,IF($G14&gt;=3,RiskMedium,RiskLow)))</f>
        <v/>
      </c>
      <c r="M14" s="41"/>
      <c r="N14" s="40" t="str">
        <f aca="false">IF($J14="","",IF(EXACT($J14,NoText),DPIANotRequired,IF($O14="",DPIANotStarted,IF(OR(NOT(EXACT(INDEX('DPIA Log'!$C$5:$C$104,MATCH($O14,'DPIA Log'!$A$5:$A$104,0)),$D14)),IFERROR(VALUE(LEFT(INDEX('DPIA Log'!$D$5:$D$104,MATCH($O14,'DPIA Log'!$A$5:$A$104,0)),1)),0)&lt;$G14),DPIAInvalid,INDEX('DPIA Log'!$E$5:$E$104,MATCH($O14,'DPIA Log'!$A$5:$A$104,0))))))</f>
        <v/>
      </c>
      <c r="O14" s="39" t="str">
        <f aca="false">IF($J14="","",IF(EXACT($J14,NoText),"",IF(SUMPRODUCT(MAX(('DPIA Log'!$B$5:$B$104=$A14)*ROW('DPIA Log'!$B$5:$B$104)))=0,"",INDEX('DPIA Log'!$A:$A,SUMPRODUCT(MAX(('DPIA Log'!$B$5:$B$104=$A14)*ROW('DPIA Log'!$B$5:$B$104)))))))</f>
        <v/>
      </c>
      <c r="P14" s="37"/>
      <c r="Q14" s="37"/>
    </row>
    <row r="15" customFormat="false" ht="27.75" hidden="false" customHeight="true" outlineLevel="0" collapsed="false">
      <c r="A15" s="35" t="s">
        <v>203</v>
      </c>
      <c r="B15" s="36"/>
      <c r="C15" s="37"/>
      <c r="D15" s="38"/>
      <c r="E15" s="38"/>
      <c r="F15" s="39" t="str">
        <f aca="false">IF(H15="","",IF(G15&gt;=4,"Yes - special category",IF(G15&gt;=3,"Yes - personal","No")))</f>
        <v/>
      </c>
      <c r="G15" s="39" t="str">
        <f aca="false">IFERROR(VALUE(LEFT(E15,1)),"")</f>
        <v/>
      </c>
      <c r="H15" s="39" t="str">
        <f aca="false">IFERROR(INDEX('Vendor Register'!$M$5:$M$34,MATCH(D15,'Vendor Register'!$A$5:$A$34,0)),"")</f>
        <v/>
      </c>
      <c r="I15" s="39" t="str">
        <f aca="false">IF(OR($D15="",$E15=""),"",IF($H15="",VerdictNoTool,IF(EXACT(IFERROR(INDEX('Vendor Register'!$T$5:$T$34,MATCH($D15,'Vendor Register'!$A$5:$A$34,0)),""),ToolStatusNotApproved),VerdictNotApproved,IF($G15&gt;$H15,VerdictBlocked,IF($G15&gt;=3,IF(EXACT($N15,DPIAComplete),VerdictDPIADone,VerdictDPIAReq),VerdictPermitted)))))</f>
        <v/>
      </c>
      <c r="J15" s="39" t="str">
        <f aca="false">IF(G15="","",IF(G15&gt;=3,"Yes","No"))</f>
        <v/>
      </c>
      <c r="K15" s="40" t="str">
        <f aca="false">IF($I15="","",IF(EXACT($I15,VerdictNotApproved),ActionNotApproved,IF(EXACT($I15,VerdictBlocked),ActionBlockedPre&amp;$G15&amp;ActionBlockedPost,IF(EXACT($I15,VerdictNoTool),ActionNoTool,IF(EXACT($N15,DPIAInvalid),ActionReassess,IF(EXACT($I15,VerdictDPIADone),ActionStandard,IF($G15&gt;=3,ActionDPIA,ActionStandard)))))))</f>
        <v/>
      </c>
      <c r="L15" s="39" t="str">
        <f aca="false">IF($I15="","",IF(OR(EXACT($I15,VerdictBlocked),EXACT($I15,VerdictNotApproved),$G15&gt;=4),RiskHigh,IF($G15&gt;=3,RiskMedium,RiskLow)))</f>
        <v/>
      </c>
      <c r="M15" s="44"/>
      <c r="N15" s="40" t="str">
        <f aca="false">IF($J15="","",IF(EXACT($J15,NoText),DPIANotRequired,IF($O15="",DPIANotStarted,IF(OR(NOT(EXACT(INDEX('DPIA Log'!$C$5:$C$104,MATCH($O15,'DPIA Log'!$A$5:$A$104,0)),$D15)),IFERROR(VALUE(LEFT(INDEX('DPIA Log'!$D$5:$D$104,MATCH($O15,'DPIA Log'!$A$5:$A$104,0)),1)),0)&lt;$G15),DPIAInvalid,INDEX('DPIA Log'!$E$5:$E$104,MATCH($O15,'DPIA Log'!$A$5:$A$104,0))))))</f>
        <v/>
      </c>
      <c r="O15" s="39" t="str">
        <f aca="false">IF($J15="","",IF(EXACT($J15,NoText),"",IF(SUMPRODUCT(MAX(('DPIA Log'!$B$5:$B$104=$A15)*ROW('DPIA Log'!$B$5:$B$104)))=0,"",INDEX('DPIA Log'!$A:$A,SUMPRODUCT(MAX(('DPIA Log'!$B$5:$B$104=$A15)*ROW('DPIA Log'!$B$5:$B$104)))))))</f>
        <v/>
      </c>
      <c r="P15" s="37"/>
      <c r="Q15" s="37"/>
    </row>
    <row r="16" customFormat="false" ht="27.75" hidden="false" customHeight="true" outlineLevel="0" collapsed="false">
      <c r="A16" s="35" t="s">
        <v>204</v>
      </c>
      <c r="B16" s="36"/>
      <c r="C16" s="37"/>
      <c r="D16" s="38"/>
      <c r="E16" s="38"/>
      <c r="F16" s="39" t="str">
        <f aca="false">IF(H16="","",IF(G16&gt;=4,"Yes - special category",IF(G16&gt;=3,"Yes - personal","No")))</f>
        <v/>
      </c>
      <c r="G16" s="39" t="str">
        <f aca="false">IFERROR(VALUE(LEFT(E16,1)),"")</f>
        <v/>
      </c>
      <c r="H16" s="39" t="str">
        <f aca="false">IFERROR(INDEX('Vendor Register'!$M$5:$M$34,MATCH(D16,'Vendor Register'!$A$5:$A$34,0)),"")</f>
        <v/>
      </c>
      <c r="I16" s="39" t="str">
        <f aca="false">IF(OR($D16="",$E16=""),"",IF($H16="",VerdictNoTool,IF(EXACT(IFERROR(INDEX('Vendor Register'!$T$5:$T$34,MATCH($D16,'Vendor Register'!$A$5:$A$34,0)),""),ToolStatusNotApproved),VerdictNotApproved,IF($G16&gt;$H16,VerdictBlocked,IF($G16&gt;=3,IF(EXACT($N16,DPIAComplete),VerdictDPIADone,VerdictDPIAReq),VerdictPermitted)))))</f>
        <v/>
      </c>
      <c r="J16" s="39" t="str">
        <f aca="false">IF(G16="","",IF(G16&gt;=3,"Yes","No"))</f>
        <v/>
      </c>
      <c r="K16" s="40" t="str">
        <f aca="false">IF($I16="","",IF(EXACT($I16,VerdictNotApproved),ActionNotApproved,IF(EXACT($I16,VerdictBlocked),ActionBlockedPre&amp;$G16&amp;ActionBlockedPost,IF(EXACT($I16,VerdictNoTool),ActionNoTool,IF(EXACT($N16,DPIAInvalid),ActionReassess,IF(EXACT($I16,VerdictDPIADone),ActionStandard,IF($G16&gt;=3,ActionDPIA,ActionStandard)))))))</f>
        <v/>
      </c>
      <c r="L16" s="39" t="str">
        <f aca="false">IF($I16="","",IF(OR(EXACT($I16,VerdictBlocked),EXACT($I16,VerdictNotApproved),$G16&gt;=4),RiskHigh,IF($G16&gt;=3,RiskMedium,RiskLow)))</f>
        <v/>
      </c>
      <c r="M16" s="44"/>
      <c r="N16" s="40" t="str">
        <f aca="false">IF($J16="","",IF(EXACT($J16,NoText),DPIANotRequired,IF($O16="",DPIANotStarted,IF(OR(NOT(EXACT(INDEX('DPIA Log'!$C$5:$C$104,MATCH($O16,'DPIA Log'!$A$5:$A$104,0)),$D16)),IFERROR(VALUE(LEFT(INDEX('DPIA Log'!$D$5:$D$104,MATCH($O16,'DPIA Log'!$A$5:$A$104,0)),1)),0)&lt;$G16),DPIAInvalid,INDEX('DPIA Log'!$E$5:$E$104,MATCH($O16,'DPIA Log'!$A$5:$A$104,0))))))</f>
        <v/>
      </c>
      <c r="O16" s="39" t="str">
        <f aca="false">IF($J16="","",IF(EXACT($J16,NoText),"",IF(SUMPRODUCT(MAX(('DPIA Log'!$B$5:$B$104=$A16)*ROW('DPIA Log'!$B$5:$B$104)))=0,"",INDEX('DPIA Log'!$A:$A,SUMPRODUCT(MAX(('DPIA Log'!$B$5:$B$104=$A16)*ROW('DPIA Log'!$B$5:$B$104)))))))</f>
        <v/>
      </c>
      <c r="P16" s="37"/>
      <c r="Q16" s="37"/>
    </row>
    <row r="17" customFormat="false" ht="27.75" hidden="false" customHeight="true" outlineLevel="0" collapsed="false">
      <c r="A17" s="35" t="s">
        <v>205</v>
      </c>
      <c r="B17" s="36"/>
      <c r="C17" s="37"/>
      <c r="D17" s="38"/>
      <c r="E17" s="38"/>
      <c r="F17" s="39" t="str">
        <f aca="false">IF(H17="","",IF(G17&gt;=4,"Yes - special category",IF(G17&gt;=3,"Yes - personal","No")))</f>
        <v/>
      </c>
      <c r="G17" s="39" t="str">
        <f aca="false">IFERROR(VALUE(LEFT(E17,1)),"")</f>
        <v/>
      </c>
      <c r="H17" s="39" t="str">
        <f aca="false">IFERROR(INDEX('Vendor Register'!$M$5:$M$34,MATCH(D17,'Vendor Register'!$A$5:$A$34,0)),"")</f>
        <v/>
      </c>
      <c r="I17" s="39" t="str">
        <f aca="false">IF(OR($D17="",$E17=""),"",IF($H17="",VerdictNoTool,IF(EXACT(IFERROR(INDEX('Vendor Register'!$T$5:$T$34,MATCH($D17,'Vendor Register'!$A$5:$A$34,0)),""),ToolStatusNotApproved),VerdictNotApproved,IF($G17&gt;$H17,VerdictBlocked,IF($G17&gt;=3,IF(EXACT($N17,DPIAComplete),VerdictDPIADone,VerdictDPIAReq),VerdictPermitted)))))</f>
        <v/>
      </c>
      <c r="J17" s="39" t="str">
        <f aca="false">IF(G17="","",IF(G17&gt;=3,"Yes","No"))</f>
        <v/>
      </c>
      <c r="K17" s="40" t="str">
        <f aca="false">IF($I17="","",IF(EXACT($I17,VerdictNotApproved),ActionNotApproved,IF(EXACT($I17,VerdictBlocked),ActionBlockedPre&amp;$G17&amp;ActionBlockedPost,IF(EXACT($I17,VerdictNoTool),ActionNoTool,IF(EXACT($N17,DPIAInvalid),ActionReassess,IF(EXACT($I17,VerdictDPIADone),ActionStandard,IF($G17&gt;=3,ActionDPIA,ActionStandard)))))))</f>
        <v/>
      </c>
      <c r="L17" s="39" t="str">
        <f aca="false">IF($I17="","",IF(OR(EXACT($I17,VerdictBlocked),EXACT($I17,VerdictNotApproved),$G17&gt;=4),RiskHigh,IF($G17&gt;=3,RiskMedium,RiskLow)))</f>
        <v/>
      </c>
      <c r="M17" s="44"/>
      <c r="N17" s="40" t="str">
        <f aca="false">IF($J17="","",IF(EXACT($J17,NoText),DPIANotRequired,IF($O17="",DPIANotStarted,IF(OR(NOT(EXACT(INDEX('DPIA Log'!$C$5:$C$104,MATCH($O17,'DPIA Log'!$A$5:$A$104,0)),$D17)),IFERROR(VALUE(LEFT(INDEX('DPIA Log'!$D$5:$D$104,MATCH($O17,'DPIA Log'!$A$5:$A$104,0)),1)),0)&lt;$G17),DPIAInvalid,INDEX('DPIA Log'!$E$5:$E$104,MATCH($O17,'DPIA Log'!$A$5:$A$104,0))))))</f>
        <v/>
      </c>
      <c r="O17" s="39" t="str">
        <f aca="false">IF($J17="","",IF(EXACT($J17,NoText),"",IF(SUMPRODUCT(MAX(('DPIA Log'!$B$5:$B$104=$A17)*ROW('DPIA Log'!$B$5:$B$104)))=0,"",INDEX('DPIA Log'!$A:$A,SUMPRODUCT(MAX(('DPIA Log'!$B$5:$B$104=$A17)*ROW('DPIA Log'!$B$5:$B$104)))))))</f>
        <v/>
      </c>
      <c r="P17" s="37"/>
      <c r="Q17" s="37"/>
    </row>
    <row r="18" customFormat="false" ht="27.75" hidden="false" customHeight="true" outlineLevel="0" collapsed="false">
      <c r="A18" s="35" t="s">
        <v>206</v>
      </c>
      <c r="B18" s="36"/>
      <c r="C18" s="37"/>
      <c r="D18" s="38"/>
      <c r="E18" s="38"/>
      <c r="F18" s="39" t="str">
        <f aca="false">IF(H18="","",IF(G18&gt;=4,"Yes - special category",IF(G18&gt;=3,"Yes - personal","No")))</f>
        <v/>
      </c>
      <c r="G18" s="39" t="str">
        <f aca="false">IFERROR(VALUE(LEFT(E18,1)),"")</f>
        <v/>
      </c>
      <c r="H18" s="39" t="str">
        <f aca="false">IFERROR(INDEX('Vendor Register'!$M$5:$M$34,MATCH(D18,'Vendor Register'!$A$5:$A$34,0)),"")</f>
        <v/>
      </c>
      <c r="I18" s="39" t="str">
        <f aca="false">IF(OR($D18="",$E18=""),"",IF($H18="",VerdictNoTool,IF(EXACT(IFERROR(INDEX('Vendor Register'!$T$5:$T$34,MATCH($D18,'Vendor Register'!$A$5:$A$34,0)),""),ToolStatusNotApproved),VerdictNotApproved,IF($G18&gt;$H18,VerdictBlocked,IF($G18&gt;=3,IF(EXACT($N18,DPIAComplete),VerdictDPIADone,VerdictDPIAReq),VerdictPermitted)))))</f>
        <v/>
      </c>
      <c r="J18" s="39" t="str">
        <f aca="false">IF(G18="","",IF(G18&gt;=3,"Yes","No"))</f>
        <v/>
      </c>
      <c r="K18" s="40" t="str">
        <f aca="false">IF($I18="","",IF(EXACT($I18,VerdictNotApproved),ActionNotApproved,IF(EXACT($I18,VerdictBlocked),ActionBlockedPre&amp;$G18&amp;ActionBlockedPost,IF(EXACT($I18,VerdictNoTool),ActionNoTool,IF(EXACT($N18,DPIAInvalid),ActionReassess,IF(EXACT($I18,VerdictDPIADone),ActionStandard,IF($G18&gt;=3,ActionDPIA,ActionStandard)))))))</f>
        <v/>
      </c>
      <c r="L18" s="39" t="str">
        <f aca="false">IF($I18="","",IF(OR(EXACT($I18,VerdictBlocked),EXACT($I18,VerdictNotApproved),$G18&gt;=4),RiskHigh,IF($G18&gt;=3,RiskMedium,RiskLow)))</f>
        <v/>
      </c>
      <c r="M18" s="44"/>
      <c r="N18" s="40" t="str">
        <f aca="false">IF($J18="","",IF(EXACT($J18,NoText),DPIANotRequired,IF($O18="",DPIANotStarted,IF(OR(NOT(EXACT(INDEX('DPIA Log'!$C$5:$C$104,MATCH($O18,'DPIA Log'!$A$5:$A$104,0)),$D18)),IFERROR(VALUE(LEFT(INDEX('DPIA Log'!$D$5:$D$104,MATCH($O18,'DPIA Log'!$A$5:$A$104,0)),1)),0)&lt;$G18),DPIAInvalid,INDEX('DPIA Log'!$E$5:$E$104,MATCH($O18,'DPIA Log'!$A$5:$A$104,0))))))</f>
        <v/>
      </c>
      <c r="O18" s="39" t="str">
        <f aca="false">IF($J18="","",IF(EXACT($J18,NoText),"",IF(SUMPRODUCT(MAX(('DPIA Log'!$B$5:$B$104=$A18)*ROW('DPIA Log'!$B$5:$B$104)))=0,"",INDEX('DPIA Log'!$A:$A,SUMPRODUCT(MAX(('DPIA Log'!$B$5:$B$104=$A18)*ROW('DPIA Log'!$B$5:$B$104)))))))</f>
        <v/>
      </c>
      <c r="P18" s="37"/>
      <c r="Q18" s="37"/>
    </row>
    <row r="19" customFormat="false" ht="27.75" hidden="false" customHeight="true" outlineLevel="0" collapsed="false">
      <c r="A19" s="35" t="s">
        <v>207</v>
      </c>
      <c r="B19" s="36"/>
      <c r="C19" s="37"/>
      <c r="D19" s="38"/>
      <c r="E19" s="38"/>
      <c r="F19" s="39" t="str">
        <f aca="false">IF(H19="","",IF(G19&gt;=4,"Yes - special category",IF(G19&gt;=3,"Yes - personal","No")))</f>
        <v/>
      </c>
      <c r="G19" s="39" t="str">
        <f aca="false">IFERROR(VALUE(LEFT(E19,1)),"")</f>
        <v/>
      </c>
      <c r="H19" s="39" t="str">
        <f aca="false">IFERROR(INDEX('Vendor Register'!$M$5:$M$34,MATCH(D19,'Vendor Register'!$A$5:$A$34,0)),"")</f>
        <v/>
      </c>
      <c r="I19" s="39" t="str">
        <f aca="false">IF(OR($D19="",$E19=""),"",IF($H19="",VerdictNoTool,IF(EXACT(IFERROR(INDEX('Vendor Register'!$T$5:$T$34,MATCH($D19,'Vendor Register'!$A$5:$A$34,0)),""),ToolStatusNotApproved),VerdictNotApproved,IF($G19&gt;$H19,VerdictBlocked,IF($G19&gt;=3,IF(EXACT($N19,DPIAComplete),VerdictDPIADone,VerdictDPIAReq),VerdictPermitted)))))</f>
        <v/>
      </c>
      <c r="J19" s="39" t="str">
        <f aca="false">IF(G19="","",IF(G19&gt;=3,"Yes","No"))</f>
        <v/>
      </c>
      <c r="K19" s="40" t="str">
        <f aca="false">IF($I19="","",IF(EXACT($I19,VerdictNotApproved),ActionNotApproved,IF(EXACT($I19,VerdictBlocked),ActionBlockedPre&amp;$G19&amp;ActionBlockedPost,IF(EXACT($I19,VerdictNoTool),ActionNoTool,IF(EXACT($N19,DPIAInvalid),ActionReassess,IF(EXACT($I19,VerdictDPIADone),ActionStandard,IF($G19&gt;=3,ActionDPIA,ActionStandard)))))))</f>
        <v/>
      </c>
      <c r="L19" s="39" t="str">
        <f aca="false">IF($I19="","",IF(OR(EXACT($I19,VerdictBlocked),EXACT($I19,VerdictNotApproved),$G19&gt;=4),RiskHigh,IF($G19&gt;=3,RiskMedium,RiskLow)))</f>
        <v/>
      </c>
      <c r="M19" s="44"/>
      <c r="N19" s="40" t="str">
        <f aca="false">IF($J19="","",IF(EXACT($J19,NoText),DPIANotRequired,IF($O19="",DPIANotStarted,IF(OR(NOT(EXACT(INDEX('DPIA Log'!$C$5:$C$104,MATCH($O19,'DPIA Log'!$A$5:$A$104,0)),$D19)),IFERROR(VALUE(LEFT(INDEX('DPIA Log'!$D$5:$D$104,MATCH($O19,'DPIA Log'!$A$5:$A$104,0)),1)),0)&lt;$G19),DPIAInvalid,INDEX('DPIA Log'!$E$5:$E$104,MATCH($O19,'DPIA Log'!$A$5:$A$104,0))))))</f>
        <v/>
      </c>
      <c r="O19" s="39" t="str">
        <f aca="false">IF($J19="","",IF(EXACT($J19,NoText),"",IF(SUMPRODUCT(MAX(('DPIA Log'!$B$5:$B$104=$A19)*ROW('DPIA Log'!$B$5:$B$104)))=0,"",INDEX('DPIA Log'!$A:$A,SUMPRODUCT(MAX(('DPIA Log'!$B$5:$B$104=$A19)*ROW('DPIA Log'!$B$5:$B$104)))))))</f>
        <v/>
      </c>
      <c r="P19" s="37"/>
      <c r="Q19" s="37"/>
    </row>
    <row r="20" customFormat="false" ht="27.75" hidden="false" customHeight="true" outlineLevel="0" collapsed="false">
      <c r="A20" s="35" t="s">
        <v>208</v>
      </c>
      <c r="B20" s="36"/>
      <c r="C20" s="37"/>
      <c r="D20" s="38"/>
      <c r="E20" s="38"/>
      <c r="F20" s="39" t="str">
        <f aca="false">IF(H20="","",IF(G20&gt;=4,"Yes - special category",IF(G20&gt;=3,"Yes - personal","No")))</f>
        <v/>
      </c>
      <c r="G20" s="39" t="str">
        <f aca="false">IFERROR(VALUE(LEFT(E20,1)),"")</f>
        <v/>
      </c>
      <c r="H20" s="39" t="str">
        <f aca="false">IFERROR(INDEX('Vendor Register'!$M$5:$M$34,MATCH(D20,'Vendor Register'!$A$5:$A$34,0)),"")</f>
        <v/>
      </c>
      <c r="I20" s="39" t="str">
        <f aca="false">IF(OR($D20="",$E20=""),"",IF($H20="",VerdictNoTool,IF(EXACT(IFERROR(INDEX('Vendor Register'!$T$5:$T$34,MATCH($D20,'Vendor Register'!$A$5:$A$34,0)),""),ToolStatusNotApproved),VerdictNotApproved,IF($G20&gt;$H20,VerdictBlocked,IF($G20&gt;=3,IF(EXACT($N20,DPIAComplete),VerdictDPIADone,VerdictDPIAReq),VerdictPermitted)))))</f>
        <v/>
      </c>
      <c r="J20" s="39" t="str">
        <f aca="false">IF(G20="","",IF(G20&gt;=3,"Yes","No"))</f>
        <v/>
      </c>
      <c r="K20" s="40" t="str">
        <f aca="false">IF($I20="","",IF(EXACT($I20,VerdictNotApproved),ActionNotApproved,IF(EXACT($I20,VerdictBlocked),ActionBlockedPre&amp;$G20&amp;ActionBlockedPost,IF(EXACT($I20,VerdictNoTool),ActionNoTool,IF(EXACT($N20,DPIAInvalid),ActionReassess,IF(EXACT($I20,VerdictDPIADone),ActionStandard,IF($G20&gt;=3,ActionDPIA,ActionStandard)))))))</f>
        <v/>
      </c>
      <c r="L20" s="39" t="str">
        <f aca="false">IF($I20="","",IF(OR(EXACT($I20,VerdictBlocked),EXACT($I20,VerdictNotApproved),$G20&gt;=4),RiskHigh,IF($G20&gt;=3,RiskMedium,RiskLow)))</f>
        <v/>
      </c>
      <c r="M20" s="44"/>
      <c r="N20" s="40" t="str">
        <f aca="false">IF($J20="","",IF(EXACT($J20,NoText),DPIANotRequired,IF($O20="",DPIANotStarted,IF(OR(NOT(EXACT(INDEX('DPIA Log'!$C$5:$C$104,MATCH($O20,'DPIA Log'!$A$5:$A$104,0)),$D20)),IFERROR(VALUE(LEFT(INDEX('DPIA Log'!$D$5:$D$104,MATCH($O20,'DPIA Log'!$A$5:$A$104,0)),1)),0)&lt;$G20),DPIAInvalid,INDEX('DPIA Log'!$E$5:$E$104,MATCH($O20,'DPIA Log'!$A$5:$A$104,0))))))</f>
        <v/>
      </c>
      <c r="O20" s="39" t="str">
        <f aca="false">IF($J20="","",IF(EXACT($J20,NoText),"",IF(SUMPRODUCT(MAX(('DPIA Log'!$B$5:$B$104=$A20)*ROW('DPIA Log'!$B$5:$B$104)))=0,"",INDEX('DPIA Log'!$A:$A,SUMPRODUCT(MAX(('DPIA Log'!$B$5:$B$104=$A20)*ROW('DPIA Log'!$B$5:$B$104)))))))</f>
        <v/>
      </c>
      <c r="P20" s="37"/>
      <c r="Q20" s="37"/>
    </row>
    <row r="21" customFormat="false" ht="27.75" hidden="false" customHeight="true" outlineLevel="0" collapsed="false">
      <c r="A21" s="35" t="s">
        <v>209</v>
      </c>
      <c r="B21" s="36"/>
      <c r="C21" s="37"/>
      <c r="D21" s="38"/>
      <c r="E21" s="38"/>
      <c r="F21" s="39" t="str">
        <f aca="false">IF(H21="","",IF(G21&gt;=4,"Yes - special category",IF(G21&gt;=3,"Yes - personal","No")))</f>
        <v/>
      </c>
      <c r="G21" s="39" t="str">
        <f aca="false">IFERROR(VALUE(LEFT(E21,1)),"")</f>
        <v/>
      </c>
      <c r="H21" s="39" t="str">
        <f aca="false">IFERROR(INDEX('Vendor Register'!$M$5:$M$34,MATCH(D21,'Vendor Register'!$A$5:$A$34,0)),"")</f>
        <v/>
      </c>
      <c r="I21" s="39" t="str">
        <f aca="false">IF(OR($D21="",$E21=""),"",IF($H21="",VerdictNoTool,IF(EXACT(IFERROR(INDEX('Vendor Register'!$T$5:$T$34,MATCH($D21,'Vendor Register'!$A$5:$A$34,0)),""),ToolStatusNotApproved),VerdictNotApproved,IF($G21&gt;$H21,VerdictBlocked,IF($G21&gt;=3,IF(EXACT($N21,DPIAComplete),VerdictDPIADone,VerdictDPIAReq),VerdictPermitted)))))</f>
        <v/>
      </c>
      <c r="J21" s="39" t="str">
        <f aca="false">IF(G21="","",IF(G21&gt;=3,"Yes","No"))</f>
        <v/>
      </c>
      <c r="K21" s="40" t="str">
        <f aca="false">IF($I21="","",IF(EXACT($I21,VerdictNotApproved),ActionNotApproved,IF(EXACT($I21,VerdictBlocked),ActionBlockedPre&amp;$G21&amp;ActionBlockedPost,IF(EXACT($I21,VerdictNoTool),ActionNoTool,IF(EXACT($N21,DPIAInvalid),ActionReassess,IF(EXACT($I21,VerdictDPIADone),ActionStandard,IF($G21&gt;=3,ActionDPIA,ActionStandard)))))))</f>
        <v/>
      </c>
      <c r="L21" s="39" t="str">
        <f aca="false">IF($I21="","",IF(OR(EXACT($I21,VerdictBlocked),EXACT($I21,VerdictNotApproved),$G21&gt;=4),RiskHigh,IF($G21&gt;=3,RiskMedium,RiskLow)))</f>
        <v/>
      </c>
      <c r="M21" s="44"/>
      <c r="N21" s="40" t="str">
        <f aca="false">IF($J21="","",IF(EXACT($J21,NoText),DPIANotRequired,IF($O21="",DPIANotStarted,IF(OR(NOT(EXACT(INDEX('DPIA Log'!$C$5:$C$104,MATCH($O21,'DPIA Log'!$A$5:$A$104,0)),$D21)),IFERROR(VALUE(LEFT(INDEX('DPIA Log'!$D$5:$D$104,MATCH($O21,'DPIA Log'!$A$5:$A$104,0)),1)),0)&lt;$G21),DPIAInvalid,INDEX('DPIA Log'!$E$5:$E$104,MATCH($O21,'DPIA Log'!$A$5:$A$104,0))))))</f>
        <v/>
      </c>
      <c r="O21" s="39" t="str">
        <f aca="false">IF($J21="","",IF(EXACT($J21,NoText),"",IF(SUMPRODUCT(MAX(('DPIA Log'!$B$5:$B$104=$A21)*ROW('DPIA Log'!$B$5:$B$104)))=0,"",INDEX('DPIA Log'!$A:$A,SUMPRODUCT(MAX(('DPIA Log'!$B$5:$B$104=$A21)*ROW('DPIA Log'!$B$5:$B$104)))))))</f>
        <v/>
      </c>
      <c r="P21" s="37"/>
      <c r="Q21" s="37"/>
    </row>
    <row r="22" customFormat="false" ht="27.75" hidden="false" customHeight="true" outlineLevel="0" collapsed="false">
      <c r="A22" s="35" t="s">
        <v>210</v>
      </c>
      <c r="B22" s="36"/>
      <c r="C22" s="37"/>
      <c r="D22" s="38"/>
      <c r="E22" s="38"/>
      <c r="F22" s="39" t="str">
        <f aca="false">IF(H22="","",IF(G22&gt;=4,"Yes - special category",IF(G22&gt;=3,"Yes - personal","No")))</f>
        <v/>
      </c>
      <c r="G22" s="39" t="str">
        <f aca="false">IFERROR(VALUE(LEFT(E22,1)),"")</f>
        <v/>
      </c>
      <c r="H22" s="39" t="str">
        <f aca="false">IFERROR(INDEX('Vendor Register'!$M$5:$M$34,MATCH(D22,'Vendor Register'!$A$5:$A$34,0)),"")</f>
        <v/>
      </c>
      <c r="I22" s="39" t="str">
        <f aca="false">IF(OR($D22="",$E22=""),"",IF($H22="",VerdictNoTool,IF(EXACT(IFERROR(INDEX('Vendor Register'!$T$5:$T$34,MATCH($D22,'Vendor Register'!$A$5:$A$34,0)),""),ToolStatusNotApproved),VerdictNotApproved,IF($G22&gt;$H22,VerdictBlocked,IF($G22&gt;=3,IF(EXACT($N22,DPIAComplete),VerdictDPIADone,VerdictDPIAReq),VerdictPermitted)))))</f>
        <v/>
      </c>
      <c r="J22" s="39" t="str">
        <f aca="false">IF(G22="","",IF(G22&gt;=3,"Yes","No"))</f>
        <v/>
      </c>
      <c r="K22" s="40" t="str">
        <f aca="false">IF($I22="","",IF(EXACT($I22,VerdictNotApproved),ActionNotApproved,IF(EXACT($I22,VerdictBlocked),ActionBlockedPre&amp;$G22&amp;ActionBlockedPost,IF(EXACT($I22,VerdictNoTool),ActionNoTool,IF(EXACT($N22,DPIAInvalid),ActionReassess,IF(EXACT($I22,VerdictDPIADone),ActionStandard,IF($G22&gt;=3,ActionDPIA,ActionStandard)))))))</f>
        <v/>
      </c>
      <c r="L22" s="39" t="str">
        <f aca="false">IF($I22="","",IF(OR(EXACT($I22,VerdictBlocked),EXACT($I22,VerdictNotApproved),$G22&gt;=4),RiskHigh,IF($G22&gt;=3,RiskMedium,RiskLow)))</f>
        <v/>
      </c>
      <c r="M22" s="44"/>
      <c r="N22" s="40" t="str">
        <f aca="false">IF($J22="","",IF(EXACT($J22,NoText),DPIANotRequired,IF($O22="",DPIANotStarted,IF(OR(NOT(EXACT(INDEX('DPIA Log'!$C$5:$C$104,MATCH($O22,'DPIA Log'!$A$5:$A$104,0)),$D22)),IFERROR(VALUE(LEFT(INDEX('DPIA Log'!$D$5:$D$104,MATCH($O22,'DPIA Log'!$A$5:$A$104,0)),1)),0)&lt;$G22),DPIAInvalid,INDEX('DPIA Log'!$E$5:$E$104,MATCH($O22,'DPIA Log'!$A$5:$A$104,0))))))</f>
        <v/>
      </c>
      <c r="O22" s="39" t="str">
        <f aca="false">IF($J22="","",IF(EXACT($J22,NoText),"",IF(SUMPRODUCT(MAX(('DPIA Log'!$B$5:$B$104=$A22)*ROW('DPIA Log'!$B$5:$B$104)))=0,"",INDEX('DPIA Log'!$A:$A,SUMPRODUCT(MAX(('DPIA Log'!$B$5:$B$104=$A22)*ROW('DPIA Log'!$B$5:$B$104)))))))</f>
        <v/>
      </c>
      <c r="P22" s="37"/>
      <c r="Q22" s="37"/>
    </row>
    <row r="23" customFormat="false" ht="27.75" hidden="false" customHeight="true" outlineLevel="0" collapsed="false">
      <c r="A23" s="35" t="s">
        <v>211</v>
      </c>
      <c r="B23" s="36"/>
      <c r="C23" s="37"/>
      <c r="D23" s="38"/>
      <c r="E23" s="38"/>
      <c r="F23" s="39" t="str">
        <f aca="false">IF(H23="","",IF(G23&gt;=4,"Yes - special category",IF(G23&gt;=3,"Yes - personal","No")))</f>
        <v/>
      </c>
      <c r="G23" s="39" t="str">
        <f aca="false">IFERROR(VALUE(LEFT(E23,1)),"")</f>
        <v/>
      </c>
      <c r="H23" s="39" t="str">
        <f aca="false">IFERROR(INDEX('Vendor Register'!$M$5:$M$34,MATCH(D23,'Vendor Register'!$A$5:$A$34,0)),"")</f>
        <v/>
      </c>
      <c r="I23" s="39" t="str">
        <f aca="false">IF(OR($D23="",$E23=""),"",IF($H23="",VerdictNoTool,IF(EXACT(IFERROR(INDEX('Vendor Register'!$T$5:$T$34,MATCH($D23,'Vendor Register'!$A$5:$A$34,0)),""),ToolStatusNotApproved),VerdictNotApproved,IF($G23&gt;$H23,VerdictBlocked,IF($G23&gt;=3,IF(EXACT($N23,DPIAComplete),VerdictDPIADone,VerdictDPIAReq),VerdictPermitted)))))</f>
        <v/>
      </c>
      <c r="J23" s="39" t="str">
        <f aca="false">IF(G23="","",IF(G23&gt;=3,"Yes","No"))</f>
        <v/>
      </c>
      <c r="K23" s="40" t="str">
        <f aca="false">IF($I23="","",IF(EXACT($I23,VerdictNotApproved),ActionNotApproved,IF(EXACT($I23,VerdictBlocked),ActionBlockedPre&amp;$G23&amp;ActionBlockedPost,IF(EXACT($I23,VerdictNoTool),ActionNoTool,IF(EXACT($N23,DPIAInvalid),ActionReassess,IF(EXACT($I23,VerdictDPIADone),ActionStandard,IF($G23&gt;=3,ActionDPIA,ActionStandard)))))))</f>
        <v/>
      </c>
      <c r="L23" s="39" t="str">
        <f aca="false">IF($I23="","",IF(OR(EXACT($I23,VerdictBlocked),EXACT($I23,VerdictNotApproved),$G23&gt;=4),RiskHigh,IF($G23&gt;=3,RiskMedium,RiskLow)))</f>
        <v/>
      </c>
      <c r="M23" s="44"/>
      <c r="N23" s="40" t="str">
        <f aca="false">IF($J23="","",IF(EXACT($J23,NoText),DPIANotRequired,IF($O23="",DPIANotStarted,IF(OR(NOT(EXACT(INDEX('DPIA Log'!$C$5:$C$104,MATCH($O23,'DPIA Log'!$A$5:$A$104,0)),$D23)),IFERROR(VALUE(LEFT(INDEX('DPIA Log'!$D$5:$D$104,MATCH($O23,'DPIA Log'!$A$5:$A$104,0)),1)),0)&lt;$G23),DPIAInvalid,INDEX('DPIA Log'!$E$5:$E$104,MATCH($O23,'DPIA Log'!$A$5:$A$104,0))))))</f>
        <v/>
      </c>
      <c r="O23" s="39" t="str">
        <f aca="false">IF($J23="","",IF(EXACT($J23,NoText),"",IF(SUMPRODUCT(MAX(('DPIA Log'!$B$5:$B$104=$A23)*ROW('DPIA Log'!$B$5:$B$104)))=0,"",INDEX('DPIA Log'!$A:$A,SUMPRODUCT(MAX(('DPIA Log'!$B$5:$B$104=$A23)*ROW('DPIA Log'!$B$5:$B$104)))))))</f>
        <v/>
      </c>
      <c r="P23" s="37"/>
      <c r="Q23" s="37"/>
    </row>
    <row r="24" customFormat="false" ht="27.75" hidden="false" customHeight="true" outlineLevel="0" collapsed="false">
      <c r="A24" s="35" t="s">
        <v>212</v>
      </c>
      <c r="B24" s="36"/>
      <c r="C24" s="37"/>
      <c r="D24" s="38"/>
      <c r="E24" s="38"/>
      <c r="F24" s="39" t="str">
        <f aca="false">IF(H24="","",IF(G24&gt;=4,"Yes - special category",IF(G24&gt;=3,"Yes - personal","No")))</f>
        <v/>
      </c>
      <c r="G24" s="39" t="str">
        <f aca="false">IFERROR(VALUE(LEFT(E24,1)),"")</f>
        <v/>
      </c>
      <c r="H24" s="39" t="str">
        <f aca="false">IFERROR(INDEX('Vendor Register'!$M$5:$M$34,MATCH(D24,'Vendor Register'!$A$5:$A$34,0)),"")</f>
        <v/>
      </c>
      <c r="I24" s="39" t="str">
        <f aca="false">IF(OR($D24="",$E24=""),"",IF($H24="",VerdictNoTool,IF(EXACT(IFERROR(INDEX('Vendor Register'!$T$5:$T$34,MATCH($D24,'Vendor Register'!$A$5:$A$34,0)),""),ToolStatusNotApproved),VerdictNotApproved,IF($G24&gt;$H24,VerdictBlocked,IF($G24&gt;=3,IF(EXACT($N24,DPIAComplete),VerdictDPIADone,VerdictDPIAReq),VerdictPermitted)))))</f>
        <v/>
      </c>
      <c r="J24" s="39" t="str">
        <f aca="false">IF(G24="","",IF(G24&gt;=3,"Yes","No"))</f>
        <v/>
      </c>
      <c r="K24" s="40" t="str">
        <f aca="false">IF($I24="","",IF(EXACT($I24,VerdictNotApproved),ActionNotApproved,IF(EXACT($I24,VerdictBlocked),ActionBlockedPre&amp;$G24&amp;ActionBlockedPost,IF(EXACT($I24,VerdictNoTool),ActionNoTool,IF(EXACT($N24,DPIAInvalid),ActionReassess,IF(EXACT($I24,VerdictDPIADone),ActionStandard,IF($G24&gt;=3,ActionDPIA,ActionStandard)))))))</f>
        <v/>
      </c>
      <c r="L24" s="39" t="str">
        <f aca="false">IF($I24="","",IF(OR(EXACT($I24,VerdictBlocked),EXACT($I24,VerdictNotApproved),$G24&gt;=4),RiskHigh,IF($G24&gt;=3,RiskMedium,RiskLow)))</f>
        <v/>
      </c>
      <c r="M24" s="44"/>
      <c r="N24" s="40" t="str">
        <f aca="false">IF($J24="","",IF(EXACT($J24,NoText),DPIANotRequired,IF($O24="",DPIANotStarted,IF(OR(NOT(EXACT(INDEX('DPIA Log'!$C$5:$C$104,MATCH($O24,'DPIA Log'!$A$5:$A$104,0)),$D24)),IFERROR(VALUE(LEFT(INDEX('DPIA Log'!$D$5:$D$104,MATCH($O24,'DPIA Log'!$A$5:$A$104,0)),1)),0)&lt;$G24),DPIAInvalid,INDEX('DPIA Log'!$E$5:$E$104,MATCH($O24,'DPIA Log'!$A$5:$A$104,0))))))</f>
        <v/>
      </c>
      <c r="O24" s="39" t="str">
        <f aca="false">IF($J24="","",IF(EXACT($J24,NoText),"",IF(SUMPRODUCT(MAX(('DPIA Log'!$B$5:$B$104=$A24)*ROW('DPIA Log'!$B$5:$B$104)))=0,"",INDEX('DPIA Log'!$A:$A,SUMPRODUCT(MAX(('DPIA Log'!$B$5:$B$104=$A24)*ROW('DPIA Log'!$B$5:$B$104)))))))</f>
        <v/>
      </c>
      <c r="P24" s="37"/>
      <c r="Q24" s="37"/>
    </row>
    <row r="25" customFormat="false" ht="27.75" hidden="false" customHeight="true" outlineLevel="0" collapsed="false">
      <c r="A25" s="35" t="s">
        <v>213</v>
      </c>
      <c r="B25" s="36"/>
      <c r="C25" s="37"/>
      <c r="D25" s="38"/>
      <c r="E25" s="38"/>
      <c r="F25" s="39" t="str">
        <f aca="false">IF(H25="","",IF(G25&gt;=4,"Yes - special category",IF(G25&gt;=3,"Yes - personal","No")))</f>
        <v/>
      </c>
      <c r="G25" s="39" t="str">
        <f aca="false">IFERROR(VALUE(LEFT(E25,1)),"")</f>
        <v/>
      </c>
      <c r="H25" s="39" t="str">
        <f aca="false">IFERROR(INDEX('Vendor Register'!$M$5:$M$34,MATCH(D25,'Vendor Register'!$A$5:$A$34,0)),"")</f>
        <v/>
      </c>
      <c r="I25" s="39" t="str">
        <f aca="false">IF(OR($D25="",$E25=""),"",IF($H25="",VerdictNoTool,IF(EXACT(IFERROR(INDEX('Vendor Register'!$T$5:$T$34,MATCH($D25,'Vendor Register'!$A$5:$A$34,0)),""),ToolStatusNotApproved),VerdictNotApproved,IF($G25&gt;$H25,VerdictBlocked,IF($G25&gt;=3,IF(EXACT($N25,DPIAComplete),VerdictDPIADone,VerdictDPIAReq),VerdictPermitted)))))</f>
        <v/>
      </c>
      <c r="J25" s="39" t="str">
        <f aca="false">IF(G25="","",IF(G25&gt;=3,"Yes","No"))</f>
        <v/>
      </c>
      <c r="K25" s="40" t="str">
        <f aca="false">IF($I25="","",IF(EXACT($I25,VerdictNotApproved),ActionNotApproved,IF(EXACT($I25,VerdictBlocked),ActionBlockedPre&amp;$G25&amp;ActionBlockedPost,IF(EXACT($I25,VerdictNoTool),ActionNoTool,IF(EXACT($N25,DPIAInvalid),ActionReassess,IF(EXACT($I25,VerdictDPIADone),ActionStandard,IF($G25&gt;=3,ActionDPIA,ActionStandard)))))))</f>
        <v/>
      </c>
      <c r="L25" s="39" t="str">
        <f aca="false">IF($I25="","",IF(OR(EXACT($I25,VerdictBlocked),EXACT($I25,VerdictNotApproved),$G25&gt;=4),RiskHigh,IF($G25&gt;=3,RiskMedium,RiskLow)))</f>
        <v/>
      </c>
      <c r="M25" s="44"/>
      <c r="N25" s="40" t="str">
        <f aca="false">IF($J25="","",IF(EXACT($J25,NoText),DPIANotRequired,IF($O25="",DPIANotStarted,IF(OR(NOT(EXACT(INDEX('DPIA Log'!$C$5:$C$104,MATCH($O25,'DPIA Log'!$A$5:$A$104,0)),$D25)),IFERROR(VALUE(LEFT(INDEX('DPIA Log'!$D$5:$D$104,MATCH($O25,'DPIA Log'!$A$5:$A$104,0)),1)),0)&lt;$G25),DPIAInvalid,INDEX('DPIA Log'!$E$5:$E$104,MATCH($O25,'DPIA Log'!$A$5:$A$104,0))))))</f>
        <v/>
      </c>
      <c r="O25" s="39" t="str">
        <f aca="false">IF($J25="","",IF(EXACT($J25,NoText),"",IF(SUMPRODUCT(MAX(('DPIA Log'!$B$5:$B$104=$A25)*ROW('DPIA Log'!$B$5:$B$104)))=0,"",INDEX('DPIA Log'!$A:$A,SUMPRODUCT(MAX(('DPIA Log'!$B$5:$B$104=$A25)*ROW('DPIA Log'!$B$5:$B$104)))))))</f>
        <v/>
      </c>
      <c r="P25" s="37"/>
      <c r="Q25" s="37"/>
    </row>
    <row r="26" customFormat="false" ht="27.75" hidden="false" customHeight="true" outlineLevel="0" collapsed="false">
      <c r="A26" s="35" t="s">
        <v>214</v>
      </c>
      <c r="B26" s="36"/>
      <c r="C26" s="37"/>
      <c r="D26" s="38"/>
      <c r="E26" s="38"/>
      <c r="F26" s="39" t="str">
        <f aca="false">IF(H26="","",IF(G26&gt;=4,"Yes - special category",IF(G26&gt;=3,"Yes - personal","No")))</f>
        <v/>
      </c>
      <c r="G26" s="39" t="str">
        <f aca="false">IFERROR(VALUE(LEFT(E26,1)),"")</f>
        <v/>
      </c>
      <c r="H26" s="39" t="str">
        <f aca="false">IFERROR(INDEX('Vendor Register'!$M$5:$M$34,MATCH(D26,'Vendor Register'!$A$5:$A$34,0)),"")</f>
        <v/>
      </c>
      <c r="I26" s="39" t="str">
        <f aca="false">IF(OR($D26="",$E26=""),"",IF($H26="",VerdictNoTool,IF(EXACT(IFERROR(INDEX('Vendor Register'!$T$5:$T$34,MATCH($D26,'Vendor Register'!$A$5:$A$34,0)),""),ToolStatusNotApproved),VerdictNotApproved,IF($G26&gt;$H26,VerdictBlocked,IF($G26&gt;=3,IF(EXACT($N26,DPIAComplete),VerdictDPIADone,VerdictDPIAReq),VerdictPermitted)))))</f>
        <v/>
      </c>
      <c r="J26" s="39" t="str">
        <f aca="false">IF(G26="","",IF(G26&gt;=3,"Yes","No"))</f>
        <v/>
      </c>
      <c r="K26" s="40" t="str">
        <f aca="false">IF($I26="","",IF(EXACT($I26,VerdictNotApproved),ActionNotApproved,IF(EXACT($I26,VerdictBlocked),ActionBlockedPre&amp;$G26&amp;ActionBlockedPost,IF(EXACT($I26,VerdictNoTool),ActionNoTool,IF(EXACT($N26,DPIAInvalid),ActionReassess,IF(EXACT($I26,VerdictDPIADone),ActionStandard,IF($G26&gt;=3,ActionDPIA,ActionStandard)))))))</f>
        <v/>
      </c>
      <c r="L26" s="39" t="str">
        <f aca="false">IF($I26="","",IF(OR(EXACT($I26,VerdictBlocked),EXACT($I26,VerdictNotApproved),$G26&gt;=4),RiskHigh,IF($G26&gt;=3,RiskMedium,RiskLow)))</f>
        <v/>
      </c>
      <c r="M26" s="44"/>
      <c r="N26" s="40" t="str">
        <f aca="false">IF($J26="","",IF(EXACT($J26,NoText),DPIANotRequired,IF($O26="",DPIANotStarted,IF(OR(NOT(EXACT(INDEX('DPIA Log'!$C$5:$C$104,MATCH($O26,'DPIA Log'!$A$5:$A$104,0)),$D26)),IFERROR(VALUE(LEFT(INDEX('DPIA Log'!$D$5:$D$104,MATCH($O26,'DPIA Log'!$A$5:$A$104,0)),1)),0)&lt;$G26),DPIAInvalid,INDEX('DPIA Log'!$E$5:$E$104,MATCH($O26,'DPIA Log'!$A$5:$A$104,0))))))</f>
        <v/>
      </c>
      <c r="O26" s="39" t="str">
        <f aca="false">IF($J26="","",IF(EXACT($J26,NoText),"",IF(SUMPRODUCT(MAX(('DPIA Log'!$B$5:$B$104=$A26)*ROW('DPIA Log'!$B$5:$B$104)))=0,"",INDEX('DPIA Log'!$A:$A,SUMPRODUCT(MAX(('DPIA Log'!$B$5:$B$104=$A26)*ROW('DPIA Log'!$B$5:$B$104)))))))</f>
        <v/>
      </c>
      <c r="P26" s="37"/>
      <c r="Q26" s="37"/>
    </row>
    <row r="27" customFormat="false" ht="27.75" hidden="false" customHeight="true" outlineLevel="0" collapsed="false">
      <c r="A27" s="35" t="s">
        <v>215</v>
      </c>
      <c r="B27" s="36"/>
      <c r="C27" s="37"/>
      <c r="D27" s="38"/>
      <c r="E27" s="38"/>
      <c r="F27" s="39" t="str">
        <f aca="false">IF(H27="","",IF(G27&gt;=4,"Yes - special category",IF(G27&gt;=3,"Yes - personal","No")))</f>
        <v/>
      </c>
      <c r="G27" s="39" t="str">
        <f aca="false">IFERROR(VALUE(LEFT(E27,1)),"")</f>
        <v/>
      </c>
      <c r="H27" s="39" t="str">
        <f aca="false">IFERROR(INDEX('Vendor Register'!$M$5:$M$34,MATCH(D27,'Vendor Register'!$A$5:$A$34,0)),"")</f>
        <v/>
      </c>
      <c r="I27" s="39" t="str">
        <f aca="false">IF(OR($D27="",$E27=""),"",IF($H27="",VerdictNoTool,IF(EXACT(IFERROR(INDEX('Vendor Register'!$T$5:$T$34,MATCH($D27,'Vendor Register'!$A$5:$A$34,0)),""),ToolStatusNotApproved),VerdictNotApproved,IF($G27&gt;$H27,VerdictBlocked,IF($G27&gt;=3,IF(EXACT($N27,DPIAComplete),VerdictDPIADone,VerdictDPIAReq),VerdictPermitted)))))</f>
        <v/>
      </c>
      <c r="J27" s="39" t="str">
        <f aca="false">IF(G27="","",IF(G27&gt;=3,"Yes","No"))</f>
        <v/>
      </c>
      <c r="K27" s="40" t="str">
        <f aca="false">IF($I27="","",IF(EXACT($I27,VerdictNotApproved),ActionNotApproved,IF(EXACT($I27,VerdictBlocked),ActionBlockedPre&amp;$G27&amp;ActionBlockedPost,IF(EXACT($I27,VerdictNoTool),ActionNoTool,IF(EXACT($N27,DPIAInvalid),ActionReassess,IF(EXACT($I27,VerdictDPIADone),ActionStandard,IF($G27&gt;=3,ActionDPIA,ActionStandard)))))))</f>
        <v/>
      </c>
      <c r="L27" s="39" t="str">
        <f aca="false">IF($I27="","",IF(OR(EXACT($I27,VerdictBlocked),EXACT($I27,VerdictNotApproved),$G27&gt;=4),RiskHigh,IF($G27&gt;=3,RiskMedium,RiskLow)))</f>
        <v/>
      </c>
      <c r="M27" s="44"/>
      <c r="N27" s="40" t="str">
        <f aca="false">IF($J27="","",IF(EXACT($J27,NoText),DPIANotRequired,IF($O27="",DPIANotStarted,IF(OR(NOT(EXACT(INDEX('DPIA Log'!$C$5:$C$104,MATCH($O27,'DPIA Log'!$A$5:$A$104,0)),$D27)),IFERROR(VALUE(LEFT(INDEX('DPIA Log'!$D$5:$D$104,MATCH($O27,'DPIA Log'!$A$5:$A$104,0)),1)),0)&lt;$G27),DPIAInvalid,INDEX('DPIA Log'!$E$5:$E$104,MATCH($O27,'DPIA Log'!$A$5:$A$104,0))))))</f>
        <v/>
      </c>
      <c r="O27" s="39" t="str">
        <f aca="false">IF($J27="","",IF(EXACT($J27,NoText),"",IF(SUMPRODUCT(MAX(('DPIA Log'!$B$5:$B$104=$A27)*ROW('DPIA Log'!$B$5:$B$104)))=0,"",INDEX('DPIA Log'!$A:$A,SUMPRODUCT(MAX(('DPIA Log'!$B$5:$B$104=$A27)*ROW('DPIA Log'!$B$5:$B$104)))))))</f>
        <v/>
      </c>
      <c r="P27" s="37"/>
      <c r="Q27" s="37"/>
    </row>
    <row r="28" customFormat="false" ht="27.75" hidden="false" customHeight="true" outlineLevel="0" collapsed="false">
      <c r="A28" s="35" t="s">
        <v>216</v>
      </c>
      <c r="B28" s="36"/>
      <c r="C28" s="37"/>
      <c r="D28" s="38"/>
      <c r="E28" s="38"/>
      <c r="F28" s="39" t="str">
        <f aca="false">IF(H28="","",IF(G28&gt;=4,"Yes - special category",IF(G28&gt;=3,"Yes - personal","No")))</f>
        <v/>
      </c>
      <c r="G28" s="39" t="str">
        <f aca="false">IFERROR(VALUE(LEFT(E28,1)),"")</f>
        <v/>
      </c>
      <c r="H28" s="39" t="str">
        <f aca="false">IFERROR(INDEX('Vendor Register'!$M$5:$M$34,MATCH(D28,'Vendor Register'!$A$5:$A$34,0)),"")</f>
        <v/>
      </c>
      <c r="I28" s="39" t="str">
        <f aca="false">IF(OR($D28="",$E28=""),"",IF($H28="",VerdictNoTool,IF(EXACT(IFERROR(INDEX('Vendor Register'!$T$5:$T$34,MATCH($D28,'Vendor Register'!$A$5:$A$34,0)),""),ToolStatusNotApproved),VerdictNotApproved,IF($G28&gt;$H28,VerdictBlocked,IF($G28&gt;=3,IF(EXACT($N28,DPIAComplete),VerdictDPIADone,VerdictDPIAReq),VerdictPermitted)))))</f>
        <v/>
      </c>
      <c r="J28" s="39" t="str">
        <f aca="false">IF(G28="","",IF(G28&gt;=3,"Yes","No"))</f>
        <v/>
      </c>
      <c r="K28" s="40" t="str">
        <f aca="false">IF($I28="","",IF(EXACT($I28,VerdictNotApproved),ActionNotApproved,IF(EXACT($I28,VerdictBlocked),ActionBlockedPre&amp;$G28&amp;ActionBlockedPost,IF(EXACT($I28,VerdictNoTool),ActionNoTool,IF(EXACT($N28,DPIAInvalid),ActionReassess,IF(EXACT($I28,VerdictDPIADone),ActionStandard,IF($G28&gt;=3,ActionDPIA,ActionStandard)))))))</f>
        <v/>
      </c>
      <c r="L28" s="39" t="str">
        <f aca="false">IF($I28="","",IF(OR(EXACT($I28,VerdictBlocked),EXACT($I28,VerdictNotApproved),$G28&gt;=4),RiskHigh,IF($G28&gt;=3,RiskMedium,RiskLow)))</f>
        <v/>
      </c>
      <c r="M28" s="44"/>
      <c r="N28" s="40" t="str">
        <f aca="false">IF($J28="","",IF(EXACT($J28,NoText),DPIANotRequired,IF($O28="",DPIANotStarted,IF(OR(NOT(EXACT(INDEX('DPIA Log'!$C$5:$C$104,MATCH($O28,'DPIA Log'!$A$5:$A$104,0)),$D28)),IFERROR(VALUE(LEFT(INDEX('DPIA Log'!$D$5:$D$104,MATCH($O28,'DPIA Log'!$A$5:$A$104,0)),1)),0)&lt;$G28),DPIAInvalid,INDEX('DPIA Log'!$E$5:$E$104,MATCH($O28,'DPIA Log'!$A$5:$A$104,0))))))</f>
        <v/>
      </c>
      <c r="O28" s="39" t="str">
        <f aca="false">IF($J28="","",IF(EXACT($J28,NoText),"",IF(SUMPRODUCT(MAX(('DPIA Log'!$B$5:$B$104=$A28)*ROW('DPIA Log'!$B$5:$B$104)))=0,"",INDEX('DPIA Log'!$A:$A,SUMPRODUCT(MAX(('DPIA Log'!$B$5:$B$104=$A28)*ROW('DPIA Log'!$B$5:$B$104)))))))</f>
        <v/>
      </c>
      <c r="P28" s="37"/>
      <c r="Q28" s="37"/>
    </row>
    <row r="29" customFormat="false" ht="27.75" hidden="false" customHeight="true" outlineLevel="0" collapsed="false">
      <c r="A29" s="35" t="s">
        <v>217</v>
      </c>
      <c r="B29" s="36"/>
      <c r="C29" s="37"/>
      <c r="D29" s="38"/>
      <c r="E29" s="38"/>
      <c r="F29" s="39" t="str">
        <f aca="false">IF(H29="","",IF(G29&gt;=4,"Yes - special category",IF(G29&gt;=3,"Yes - personal","No")))</f>
        <v/>
      </c>
      <c r="G29" s="39" t="str">
        <f aca="false">IFERROR(VALUE(LEFT(E29,1)),"")</f>
        <v/>
      </c>
      <c r="H29" s="39" t="str">
        <f aca="false">IFERROR(INDEX('Vendor Register'!$M$5:$M$34,MATCH(D29,'Vendor Register'!$A$5:$A$34,0)),"")</f>
        <v/>
      </c>
      <c r="I29" s="39" t="str">
        <f aca="false">IF(OR($D29="",$E29=""),"",IF($H29="",VerdictNoTool,IF(EXACT(IFERROR(INDEX('Vendor Register'!$T$5:$T$34,MATCH($D29,'Vendor Register'!$A$5:$A$34,0)),""),ToolStatusNotApproved),VerdictNotApproved,IF($G29&gt;$H29,VerdictBlocked,IF($G29&gt;=3,IF(EXACT($N29,DPIAComplete),VerdictDPIADone,VerdictDPIAReq),VerdictPermitted)))))</f>
        <v/>
      </c>
      <c r="J29" s="39" t="str">
        <f aca="false">IF(G29="","",IF(G29&gt;=3,"Yes","No"))</f>
        <v/>
      </c>
      <c r="K29" s="40" t="str">
        <f aca="false">IF($I29="","",IF(EXACT($I29,VerdictNotApproved),ActionNotApproved,IF(EXACT($I29,VerdictBlocked),ActionBlockedPre&amp;$G29&amp;ActionBlockedPost,IF(EXACT($I29,VerdictNoTool),ActionNoTool,IF(EXACT($N29,DPIAInvalid),ActionReassess,IF(EXACT($I29,VerdictDPIADone),ActionStandard,IF($G29&gt;=3,ActionDPIA,ActionStandard)))))))</f>
        <v/>
      </c>
      <c r="L29" s="39" t="str">
        <f aca="false">IF($I29="","",IF(OR(EXACT($I29,VerdictBlocked),EXACT($I29,VerdictNotApproved),$G29&gt;=4),RiskHigh,IF($G29&gt;=3,RiskMedium,RiskLow)))</f>
        <v/>
      </c>
      <c r="M29" s="44"/>
      <c r="N29" s="40" t="str">
        <f aca="false">IF($J29="","",IF(EXACT($J29,NoText),DPIANotRequired,IF($O29="",DPIANotStarted,IF(OR(NOT(EXACT(INDEX('DPIA Log'!$C$5:$C$104,MATCH($O29,'DPIA Log'!$A$5:$A$104,0)),$D29)),IFERROR(VALUE(LEFT(INDEX('DPIA Log'!$D$5:$D$104,MATCH($O29,'DPIA Log'!$A$5:$A$104,0)),1)),0)&lt;$G29),DPIAInvalid,INDEX('DPIA Log'!$E$5:$E$104,MATCH($O29,'DPIA Log'!$A$5:$A$104,0))))))</f>
        <v/>
      </c>
      <c r="O29" s="39" t="str">
        <f aca="false">IF($J29="","",IF(EXACT($J29,NoText),"",IF(SUMPRODUCT(MAX(('DPIA Log'!$B$5:$B$104=$A29)*ROW('DPIA Log'!$B$5:$B$104)))=0,"",INDEX('DPIA Log'!$A:$A,SUMPRODUCT(MAX(('DPIA Log'!$B$5:$B$104=$A29)*ROW('DPIA Log'!$B$5:$B$104)))))))</f>
        <v/>
      </c>
      <c r="P29" s="37"/>
      <c r="Q29" s="37"/>
    </row>
    <row r="30" customFormat="false" ht="27.75" hidden="false" customHeight="true" outlineLevel="0" collapsed="false">
      <c r="A30" s="35" t="s">
        <v>218</v>
      </c>
      <c r="B30" s="36"/>
      <c r="C30" s="37"/>
      <c r="D30" s="38"/>
      <c r="E30" s="38"/>
      <c r="F30" s="39" t="str">
        <f aca="false">IF(H30="","",IF(G30&gt;=4,"Yes - special category",IF(G30&gt;=3,"Yes - personal","No")))</f>
        <v/>
      </c>
      <c r="G30" s="39" t="str">
        <f aca="false">IFERROR(VALUE(LEFT(E30,1)),"")</f>
        <v/>
      </c>
      <c r="H30" s="39" t="str">
        <f aca="false">IFERROR(INDEX('Vendor Register'!$M$5:$M$34,MATCH(D30,'Vendor Register'!$A$5:$A$34,0)),"")</f>
        <v/>
      </c>
      <c r="I30" s="39" t="str">
        <f aca="false">IF(OR($D30="",$E30=""),"",IF($H30="",VerdictNoTool,IF(EXACT(IFERROR(INDEX('Vendor Register'!$T$5:$T$34,MATCH($D30,'Vendor Register'!$A$5:$A$34,0)),""),ToolStatusNotApproved),VerdictNotApproved,IF($G30&gt;$H30,VerdictBlocked,IF($G30&gt;=3,IF(EXACT($N30,DPIAComplete),VerdictDPIADone,VerdictDPIAReq),VerdictPermitted)))))</f>
        <v/>
      </c>
      <c r="J30" s="39" t="str">
        <f aca="false">IF(G30="","",IF(G30&gt;=3,"Yes","No"))</f>
        <v/>
      </c>
      <c r="K30" s="40" t="str">
        <f aca="false">IF($I30="","",IF(EXACT($I30,VerdictNotApproved),ActionNotApproved,IF(EXACT($I30,VerdictBlocked),ActionBlockedPre&amp;$G30&amp;ActionBlockedPost,IF(EXACT($I30,VerdictNoTool),ActionNoTool,IF(EXACT($N30,DPIAInvalid),ActionReassess,IF(EXACT($I30,VerdictDPIADone),ActionStandard,IF($G30&gt;=3,ActionDPIA,ActionStandard)))))))</f>
        <v/>
      </c>
      <c r="L30" s="39" t="str">
        <f aca="false">IF($I30="","",IF(OR(EXACT($I30,VerdictBlocked),EXACT($I30,VerdictNotApproved),$G30&gt;=4),RiskHigh,IF($G30&gt;=3,RiskMedium,RiskLow)))</f>
        <v/>
      </c>
      <c r="M30" s="44"/>
      <c r="N30" s="40" t="str">
        <f aca="false">IF($J30="","",IF(EXACT($J30,NoText),DPIANotRequired,IF($O30="",DPIANotStarted,IF(OR(NOT(EXACT(INDEX('DPIA Log'!$C$5:$C$104,MATCH($O30,'DPIA Log'!$A$5:$A$104,0)),$D30)),IFERROR(VALUE(LEFT(INDEX('DPIA Log'!$D$5:$D$104,MATCH($O30,'DPIA Log'!$A$5:$A$104,0)),1)),0)&lt;$G30),DPIAInvalid,INDEX('DPIA Log'!$E$5:$E$104,MATCH($O30,'DPIA Log'!$A$5:$A$104,0))))))</f>
        <v/>
      </c>
      <c r="O30" s="39" t="str">
        <f aca="false">IF($J30="","",IF(EXACT($J30,NoText),"",IF(SUMPRODUCT(MAX(('DPIA Log'!$B$5:$B$104=$A30)*ROW('DPIA Log'!$B$5:$B$104)))=0,"",INDEX('DPIA Log'!$A:$A,SUMPRODUCT(MAX(('DPIA Log'!$B$5:$B$104=$A30)*ROW('DPIA Log'!$B$5:$B$104)))))))</f>
        <v/>
      </c>
      <c r="P30" s="37"/>
      <c r="Q30" s="37"/>
    </row>
    <row r="31" customFormat="false" ht="27.75" hidden="false" customHeight="true" outlineLevel="0" collapsed="false">
      <c r="A31" s="35" t="s">
        <v>219</v>
      </c>
      <c r="B31" s="36"/>
      <c r="C31" s="37"/>
      <c r="D31" s="38"/>
      <c r="E31" s="38"/>
      <c r="F31" s="39" t="str">
        <f aca="false">IF(H31="","",IF(G31&gt;=4,"Yes - special category",IF(G31&gt;=3,"Yes - personal","No")))</f>
        <v/>
      </c>
      <c r="G31" s="39" t="str">
        <f aca="false">IFERROR(VALUE(LEFT(E31,1)),"")</f>
        <v/>
      </c>
      <c r="H31" s="39" t="str">
        <f aca="false">IFERROR(INDEX('Vendor Register'!$M$5:$M$34,MATCH(D31,'Vendor Register'!$A$5:$A$34,0)),"")</f>
        <v/>
      </c>
      <c r="I31" s="39" t="str">
        <f aca="false">IF(OR($D31="",$E31=""),"",IF($H31="",VerdictNoTool,IF(EXACT(IFERROR(INDEX('Vendor Register'!$T$5:$T$34,MATCH($D31,'Vendor Register'!$A$5:$A$34,0)),""),ToolStatusNotApproved),VerdictNotApproved,IF($G31&gt;$H31,VerdictBlocked,IF($G31&gt;=3,IF(EXACT($N31,DPIAComplete),VerdictDPIADone,VerdictDPIAReq),VerdictPermitted)))))</f>
        <v/>
      </c>
      <c r="J31" s="39" t="str">
        <f aca="false">IF(G31="","",IF(G31&gt;=3,"Yes","No"))</f>
        <v/>
      </c>
      <c r="K31" s="40" t="str">
        <f aca="false">IF($I31="","",IF(EXACT($I31,VerdictNotApproved),ActionNotApproved,IF(EXACT($I31,VerdictBlocked),ActionBlockedPre&amp;$G31&amp;ActionBlockedPost,IF(EXACT($I31,VerdictNoTool),ActionNoTool,IF(EXACT($N31,DPIAInvalid),ActionReassess,IF(EXACT($I31,VerdictDPIADone),ActionStandard,IF($G31&gt;=3,ActionDPIA,ActionStandard)))))))</f>
        <v/>
      </c>
      <c r="L31" s="39" t="str">
        <f aca="false">IF($I31="","",IF(OR(EXACT($I31,VerdictBlocked),EXACT($I31,VerdictNotApproved),$G31&gt;=4),RiskHigh,IF($G31&gt;=3,RiskMedium,RiskLow)))</f>
        <v/>
      </c>
      <c r="M31" s="44"/>
      <c r="N31" s="40" t="str">
        <f aca="false">IF($J31="","",IF(EXACT($J31,NoText),DPIANotRequired,IF($O31="",DPIANotStarted,IF(OR(NOT(EXACT(INDEX('DPIA Log'!$C$5:$C$104,MATCH($O31,'DPIA Log'!$A$5:$A$104,0)),$D31)),IFERROR(VALUE(LEFT(INDEX('DPIA Log'!$D$5:$D$104,MATCH($O31,'DPIA Log'!$A$5:$A$104,0)),1)),0)&lt;$G31),DPIAInvalid,INDEX('DPIA Log'!$E$5:$E$104,MATCH($O31,'DPIA Log'!$A$5:$A$104,0))))))</f>
        <v/>
      </c>
      <c r="O31" s="39" t="str">
        <f aca="false">IF($J31="","",IF(EXACT($J31,NoText),"",IF(SUMPRODUCT(MAX(('DPIA Log'!$B$5:$B$104=$A31)*ROW('DPIA Log'!$B$5:$B$104)))=0,"",INDEX('DPIA Log'!$A:$A,SUMPRODUCT(MAX(('DPIA Log'!$B$5:$B$104=$A31)*ROW('DPIA Log'!$B$5:$B$104)))))))</f>
        <v/>
      </c>
      <c r="P31" s="37"/>
      <c r="Q31" s="37"/>
    </row>
    <row r="32" customFormat="false" ht="27.75" hidden="false" customHeight="true" outlineLevel="0" collapsed="false">
      <c r="A32" s="35" t="s">
        <v>220</v>
      </c>
      <c r="B32" s="36"/>
      <c r="C32" s="37"/>
      <c r="D32" s="38"/>
      <c r="E32" s="38"/>
      <c r="F32" s="39" t="str">
        <f aca="false">IF(H32="","",IF(G32&gt;=4,"Yes - special category",IF(G32&gt;=3,"Yes - personal","No")))</f>
        <v/>
      </c>
      <c r="G32" s="39" t="str">
        <f aca="false">IFERROR(VALUE(LEFT(E32,1)),"")</f>
        <v/>
      </c>
      <c r="H32" s="39" t="str">
        <f aca="false">IFERROR(INDEX('Vendor Register'!$M$5:$M$34,MATCH(D32,'Vendor Register'!$A$5:$A$34,0)),"")</f>
        <v/>
      </c>
      <c r="I32" s="39" t="str">
        <f aca="false">IF(OR($D32="",$E32=""),"",IF($H32="",VerdictNoTool,IF(EXACT(IFERROR(INDEX('Vendor Register'!$T$5:$T$34,MATCH($D32,'Vendor Register'!$A$5:$A$34,0)),""),ToolStatusNotApproved),VerdictNotApproved,IF($G32&gt;$H32,VerdictBlocked,IF($G32&gt;=3,IF(EXACT($N32,DPIAComplete),VerdictDPIADone,VerdictDPIAReq),VerdictPermitted)))))</f>
        <v/>
      </c>
      <c r="J32" s="39" t="str">
        <f aca="false">IF(G32="","",IF(G32&gt;=3,"Yes","No"))</f>
        <v/>
      </c>
      <c r="K32" s="40" t="str">
        <f aca="false">IF($I32="","",IF(EXACT($I32,VerdictNotApproved),ActionNotApproved,IF(EXACT($I32,VerdictBlocked),ActionBlockedPre&amp;$G32&amp;ActionBlockedPost,IF(EXACT($I32,VerdictNoTool),ActionNoTool,IF(EXACT($N32,DPIAInvalid),ActionReassess,IF(EXACT($I32,VerdictDPIADone),ActionStandard,IF($G32&gt;=3,ActionDPIA,ActionStandard)))))))</f>
        <v/>
      </c>
      <c r="L32" s="39" t="str">
        <f aca="false">IF($I32="","",IF(OR(EXACT($I32,VerdictBlocked),EXACT($I32,VerdictNotApproved),$G32&gt;=4),RiskHigh,IF($G32&gt;=3,RiskMedium,RiskLow)))</f>
        <v/>
      </c>
      <c r="M32" s="44"/>
      <c r="N32" s="40" t="str">
        <f aca="false">IF($J32="","",IF(EXACT($J32,NoText),DPIANotRequired,IF($O32="",DPIANotStarted,IF(OR(NOT(EXACT(INDEX('DPIA Log'!$C$5:$C$104,MATCH($O32,'DPIA Log'!$A$5:$A$104,0)),$D32)),IFERROR(VALUE(LEFT(INDEX('DPIA Log'!$D$5:$D$104,MATCH($O32,'DPIA Log'!$A$5:$A$104,0)),1)),0)&lt;$G32),DPIAInvalid,INDEX('DPIA Log'!$E$5:$E$104,MATCH($O32,'DPIA Log'!$A$5:$A$104,0))))))</f>
        <v/>
      </c>
      <c r="O32" s="39" t="str">
        <f aca="false">IF($J32="","",IF(EXACT($J32,NoText),"",IF(SUMPRODUCT(MAX(('DPIA Log'!$B$5:$B$104=$A32)*ROW('DPIA Log'!$B$5:$B$104)))=0,"",INDEX('DPIA Log'!$A:$A,SUMPRODUCT(MAX(('DPIA Log'!$B$5:$B$104=$A32)*ROW('DPIA Log'!$B$5:$B$104)))))))</f>
        <v/>
      </c>
      <c r="P32" s="37"/>
      <c r="Q32" s="37"/>
    </row>
    <row r="33" customFormat="false" ht="27.75" hidden="false" customHeight="true" outlineLevel="0" collapsed="false">
      <c r="A33" s="35" t="s">
        <v>221</v>
      </c>
      <c r="B33" s="36"/>
      <c r="C33" s="37"/>
      <c r="D33" s="38"/>
      <c r="E33" s="38"/>
      <c r="F33" s="39" t="str">
        <f aca="false">IF(H33="","",IF(G33&gt;=4,"Yes - special category",IF(G33&gt;=3,"Yes - personal","No")))</f>
        <v/>
      </c>
      <c r="G33" s="39" t="str">
        <f aca="false">IFERROR(VALUE(LEFT(E33,1)),"")</f>
        <v/>
      </c>
      <c r="H33" s="39" t="str">
        <f aca="false">IFERROR(INDEX('Vendor Register'!$M$5:$M$34,MATCH(D33,'Vendor Register'!$A$5:$A$34,0)),"")</f>
        <v/>
      </c>
      <c r="I33" s="39" t="str">
        <f aca="false">IF(OR($D33="",$E33=""),"",IF($H33="",VerdictNoTool,IF(EXACT(IFERROR(INDEX('Vendor Register'!$T$5:$T$34,MATCH($D33,'Vendor Register'!$A$5:$A$34,0)),""),ToolStatusNotApproved),VerdictNotApproved,IF($G33&gt;$H33,VerdictBlocked,IF($G33&gt;=3,IF(EXACT($N33,DPIAComplete),VerdictDPIADone,VerdictDPIAReq),VerdictPermitted)))))</f>
        <v/>
      </c>
      <c r="J33" s="39" t="str">
        <f aca="false">IF(G33="","",IF(G33&gt;=3,"Yes","No"))</f>
        <v/>
      </c>
      <c r="K33" s="40" t="str">
        <f aca="false">IF($I33="","",IF(EXACT($I33,VerdictNotApproved),ActionNotApproved,IF(EXACT($I33,VerdictBlocked),ActionBlockedPre&amp;$G33&amp;ActionBlockedPost,IF(EXACT($I33,VerdictNoTool),ActionNoTool,IF(EXACT($N33,DPIAInvalid),ActionReassess,IF(EXACT($I33,VerdictDPIADone),ActionStandard,IF($G33&gt;=3,ActionDPIA,ActionStandard)))))))</f>
        <v/>
      </c>
      <c r="L33" s="39" t="str">
        <f aca="false">IF($I33="","",IF(OR(EXACT($I33,VerdictBlocked),EXACT($I33,VerdictNotApproved),$G33&gt;=4),RiskHigh,IF($G33&gt;=3,RiskMedium,RiskLow)))</f>
        <v/>
      </c>
      <c r="M33" s="44"/>
      <c r="N33" s="40" t="str">
        <f aca="false">IF($J33="","",IF(EXACT($J33,NoText),DPIANotRequired,IF($O33="",DPIANotStarted,IF(OR(NOT(EXACT(INDEX('DPIA Log'!$C$5:$C$104,MATCH($O33,'DPIA Log'!$A$5:$A$104,0)),$D33)),IFERROR(VALUE(LEFT(INDEX('DPIA Log'!$D$5:$D$104,MATCH($O33,'DPIA Log'!$A$5:$A$104,0)),1)),0)&lt;$G33),DPIAInvalid,INDEX('DPIA Log'!$E$5:$E$104,MATCH($O33,'DPIA Log'!$A$5:$A$104,0))))))</f>
        <v/>
      </c>
      <c r="O33" s="39" t="str">
        <f aca="false">IF($J33="","",IF(EXACT($J33,NoText),"",IF(SUMPRODUCT(MAX(('DPIA Log'!$B$5:$B$104=$A33)*ROW('DPIA Log'!$B$5:$B$104)))=0,"",INDEX('DPIA Log'!$A:$A,SUMPRODUCT(MAX(('DPIA Log'!$B$5:$B$104=$A33)*ROW('DPIA Log'!$B$5:$B$104)))))))</f>
        <v/>
      </c>
      <c r="P33" s="37"/>
      <c r="Q33" s="37"/>
    </row>
    <row r="34" customFormat="false" ht="27.75" hidden="false" customHeight="true" outlineLevel="0" collapsed="false">
      <c r="A34" s="35" t="s">
        <v>222</v>
      </c>
      <c r="B34" s="36"/>
      <c r="C34" s="37"/>
      <c r="D34" s="38"/>
      <c r="E34" s="38"/>
      <c r="F34" s="39" t="str">
        <f aca="false">IF(H34="","",IF(G34&gt;=4,"Yes - special category",IF(G34&gt;=3,"Yes - personal","No")))</f>
        <v/>
      </c>
      <c r="G34" s="39" t="str">
        <f aca="false">IFERROR(VALUE(LEFT(E34,1)),"")</f>
        <v/>
      </c>
      <c r="H34" s="39" t="str">
        <f aca="false">IFERROR(INDEX('Vendor Register'!$M$5:$M$34,MATCH(D34,'Vendor Register'!$A$5:$A$34,0)),"")</f>
        <v/>
      </c>
      <c r="I34" s="39" t="str">
        <f aca="false">IF(OR($D34="",$E34=""),"",IF($H34="",VerdictNoTool,IF(EXACT(IFERROR(INDEX('Vendor Register'!$T$5:$T$34,MATCH($D34,'Vendor Register'!$A$5:$A$34,0)),""),ToolStatusNotApproved),VerdictNotApproved,IF($G34&gt;$H34,VerdictBlocked,IF($G34&gt;=3,IF(EXACT($N34,DPIAComplete),VerdictDPIADone,VerdictDPIAReq),VerdictPermitted)))))</f>
        <v/>
      </c>
      <c r="J34" s="39" t="str">
        <f aca="false">IF(G34="","",IF(G34&gt;=3,"Yes","No"))</f>
        <v/>
      </c>
      <c r="K34" s="40" t="str">
        <f aca="false">IF($I34="","",IF(EXACT($I34,VerdictNotApproved),ActionNotApproved,IF(EXACT($I34,VerdictBlocked),ActionBlockedPre&amp;$G34&amp;ActionBlockedPost,IF(EXACT($I34,VerdictNoTool),ActionNoTool,IF(EXACT($N34,DPIAInvalid),ActionReassess,IF(EXACT($I34,VerdictDPIADone),ActionStandard,IF($G34&gt;=3,ActionDPIA,ActionStandard)))))))</f>
        <v/>
      </c>
      <c r="L34" s="39" t="str">
        <f aca="false">IF($I34="","",IF(OR(EXACT($I34,VerdictBlocked),EXACT($I34,VerdictNotApproved),$G34&gt;=4),RiskHigh,IF($G34&gt;=3,RiskMedium,RiskLow)))</f>
        <v/>
      </c>
      <c r="M34" s="44"/>
      <c r="N34" s="40" t="str">
        <f aca="false">IF($J34="","",IF(EXACT($J34,NoText),DPIANotRequired,IF($O34="",DPIANotStarted,IF(OR(NOT(EXACT(INDEX('DPIA Log'!$C$5:$C$104,MATCH($O34,'DPIA Log'!$A$5:$A$104,0)),$D34)),IFERROR(VALUE(LEFT(INDEX('DPIA Log'!$D$5:$D$104,MATCH($O34,'DPIA Log'!$A$5:$A$104,0)),1)),0)&lt;$G34),DPIAInvalid,INDEX('DPIA Log'!$E$5:$E$104,MATCH($O34,'DPIA Log'!$A$5:$A$104,0))))))</f>
        <v/>
      </c>
      <c r="O34" s="39" t="str">
        <f aca="false">IF($J34="","",IF(EXACT($J34,NoText),"",IF(SUMPRODUCT(MAX(('DPIA Log'!$B$5:$B$104=$A34)*ROW('DPIA Log'!$B$5:$B$104)))=0,"",INDEX('DPIA Log'!$A:$A,SUMPRODUCT(MAX(('DPIA Log'!$B$5:$B$104=$A34)*ROW('DPIA Log'!$B$5:$B$104)))))))</f>
        <v/>
      </c>
      <c r="P34" s="37"/>
      <c r="Q34" s="37"/>
    </row>
    <row r="35" customFormat="false" ht="27.75" hidden="false" customHeight="true" outlineLevel="0" collapsed="false">
      <c r="A35" s="35" t="s">
        <v>223</v>
      </c>
      <c r="B35" s="36"/>
      <c r="C35" s="37"/>
      <c r="D35" s="38"/>
      <c r="E35" s="38"/>
      <c r="F35" s="39" t="str">
        <f aca="false">IF(H35="","",IF(G35&gt;=4,"Yes - special category",IF(G35&gt;=3,"Yes - personal","No")))</f>
        <v/>
      </c>
      <c r="G35" s="39" t="str">
        <f aca="false">IFERROR(VALUE(LEFT(E35,1)),"")</f>
        <v/>
      </c>
      <c r="H35" s="39" t="str">
        <f aca="false">IFERROR(INDEX('Vendor Register'!$M$5:$M$34,MATCH(D35,'Vendor Register'!$A$5:$A$34,0)),"")</f>
        <v/>
      </c>
      <c r="I35" s="39" t="str">
        <f aca="false">IF(OR($D35="",$E35=""),"",IF($H35="",VerdictNoTool,IF(EXACT(IFERROR(INDEX('Vendor Register'!$T$5:$T$34,MATCH($D35,'Vendor Register'!$A$5:$A$34,0)),""),ToolStatusNotApproved),VerdictNotApproved,IF($G35&gt;$H35,VerdictBlocked,IF($G35&gt;=3,IF(EXACT($N35,DPIAComplete),VerdictDPIADone,VerdictDPIAReq),VerdictPermitted)))))</f>
        <v/>
      </c>
      <c r="J35" s="39" t="str">
        <f aca="false">IF(G35="","",IF(G35&gt;=3,"Yes","No"))</f>
        <v/>
      </c>
      <c r="K35" s="40" t="str">
        <f aca="false">IF($I35="","",IF(EXACT($I35,VerdictNotApproved),ActionNotApproved,IF(EXACT($I35,VerdictBlocked),ActionBlockedPre&amp;$G35&amp;ActionBlockedPost,IF(EXACT($I35,VerdictNoTool),ActionNoTool,IF(EXACT($N35,DPIAInvalid),ActionReassess,IF(EXACT($I35,VerdictDPIADone),ActionStandard,IF($G35&gt;=3,ActionDPIA,ActionStandard)))))))</f>
        <v/>
      </c>
      <c r="L35" s="39" t="str">
        <f aca="false">IF($I35="","",IF(OR(EXACT($I35,VerdictBlocked),EXACT($I35,VerdictNotApproved),$G35&gt;=4),RiskHigh,IF($G35&gt;=3,RiskMedium,RiskLow)))</f>
        <v/>
      </c>
      <c r="M35" s="44"/>
      <c r="N35" s="40" t="str">
        <f aca="false">IF($J35="","",IF(EXACT($J35,NoText),DPIANotRequired,IF($O35="",DPIANotStarted,IF(OR(NOT(EXACT(INDEX('DPIA Log'!$C$5:$C$104,MATCH($O35,'DPIA Log'!$A$5:$A$104,0)),$D35)),IFERROR(VALUE(LEFT(INDEX('DPIA Log'!$D$5:$D$104,MATCH($O35,'DPIA Log'!$A$5:$A$104,0)),1)),0)&lt;$G35),DPIAInvalid,INDEX('DPIA Log'!$E$5:$E$104,MATCH($O35,'DPIA Log'!$A$5:$A$104,0))))))</f>
        <v/>
      </c>
      <c r="O35" s="39" t="str">
        <f aca="false">IF($J35="","",IF(EXACT($J35,NoText),"",IF(SUMPRODUCT(MAX(('DPIA Log'!$B$5:$B$104=$A35)*ROW('DPIA Log'!$B$5:$B$104)))=0,"",INDEX('DPIA Log'!$A:$A,SUMPRODUCT(MAX(('DPIA Log'!$B$5:$B$104=$A35)*ROW('DPIA Log'!$B$5:$B$104)))))))</f>
        <v/>
      </c>
      <c r="P35" s="37"/>
      <c r="Q35" s="37"/>
    </row>
    <row r="36" customFormat="false" ht="27.75" hidden="false" customHeight="true" outlineLevel="0" collapsed="false">
      <c r="A36" s="35" t="s">
        <v>224</v>
      </c>
      <c r="B36" s="36"/>
      <c r="C36" s="37"/>
      <c r="D36" s="38"/>
      <c r="E36" s="38"/>
      <c r="F36" s="39" t="str">
        <f aca="false">IF(H36="","",IF(G36&gt;=4,"Yes - special category",IF(G36&gt;=3,"Yes - personal","No")))</f>
        <v/>
      </c>
      <c r="G36" s="39" t="str">
        <f aca="false">IFERROR(VALUE(LEFT(E36,1)),"")</f>
        <v/>
      </c>
      <c r="H36" s="39" t="str">
        <f aca="false">IFERROR(INDEX('Vendor Register'!$M$5:$M$34,MATCH(D36,'Vendor Register'!$A$5:$A$34,0)),"")</f>
        <v/>
      </c>
      <c r="I36" s="39" t="str">
        <f aca="false">IF(OR($D36="",$E36=""),"",IF($H36="",VerdictNoTool,IF(EXACT(IFERROR(INDEX('Vendor Register'!$T$5:$T$34,MATCH($D36,'Vendor Register'!$A$5:$A$34,0)),""),ToolStatusNotApproved),VerdictNotApproved,IF($G36&gt;$H36,VerdictBlocked,IF($G36&gt;=3,IF(EXACT($N36,DPIAComplete),VerdictDPIADone,VerdictDPIAReq),VerdictPermitted)))))</f>
        <v/>
      </c>
      <c r="J36" s="39" t="str">
        <f aca="false">IF(G36="","",IF(G36&gt;=3,"Yes","No"))</f>
        <v/>
      </c>
      <c r="K36" s="40" t="str">
        <f aca="false">IF($I36="","",IF(EXACT($I36,VerdictNotApproved),ActionNotApproved,IF(EXACT($I36,VerdictBlocked),ActionBlockedPre&amp;$G36&amp;ActionBlockedPost,IF(EXACT($I36,VerdictNoTool),ActionNoTool,IF(EXACT($N36,DPIAInvalid),ActionReassess,IF(EXACT($I36,VerdictDPIADone),ActionStandard,IF($G36&gt;=3,ActionDPIA,ActionStandard)))))))</f>
        <v/>
      </c>
      <c r="L36" s="39" t="str">
        <f aca="false">IF($I36="","",IF(OR(EXACT($I36,VerdictBlocked),EXACT($I36,VerdictNotApproved),$G36&gt;=4),RiskHigh,IF($G36&gt;=3,RiskMedium,RiskLow)))</f>
        <v/>
      </c>
      <c r="M36" s="44"/>
      <c r="N36" s="40" t="str">
        <f aca="false">IF($J36="","",IF(EXACT($J36,NoText),DPIANotRequired,IF($O36="",DPIANotStarted,IF(OR(NOT(EXACT(INDEX('DPIA Log'!$C$5:$C$104,MATCH($O36,'DPIA Log'!$A$5:$A$104,0)),$D36)),IFERROR(VALUE(LEFT(INDEX('DPIA Log'!$D$5:$D$104,MATCH($O36,'DPIA Log'!$A$5:$A$104,0)),1)),0)&lt;$G36),DPIAInvalid,INDEX('DPIA Log'!$E$5:$E$104,MATCH($O36,'DPIA Log'!$A$5:$A$104,0))))))</f>
        <v/>
      </c>
      <c r="O36" s="39" t="str">
        <f aca="false">IF($J36="","",IF(EXACT($J36,NoText),"",IF(SUMPRODUCT(MAX(('DPIA Log'!$B$5:$B$104=$A36)*ROW('DPIA Log'!$B$5:$B$104)))=0,"",INDEX('DPIA Log'!$A:$A,SUMPRODUCT(MAX(('DPIA Log'!$B$5:$B$104=$A36)*ROW('DPIA Log'!$B$5:$B$104)))))))</f>
        <v/>
      </c>
      <c r="P36" s="37"/>
      <c r="Q36" s="37"/>
    </row>
    <row r="37" customFormat="false" ht="27.75" hidden="false" customHeight="true" outlineLevel="0" collapsed="false">
      <c r="A37" s="35" t="s">
        <v>225</v>
      </c>
      <c r="B37" s="36"/>
      <c r="C37" s="37"/>
      <c r="D37" s="38"/>
      <c r="E37" s="38"/>
      <c r="F37" s="39" t="str">
        <f aca="false">IF(H37="","",IF(G37&gt;=4,"Yes - special category",IF(G37&gt;=3,"Yes - personal","No")))</f>
        <v/>
      </c>
      <c r="G37" s="39" t="str">
        <f aca="false">IFERROR(VALUE(LEFT(E37,1)),"")</f>
        <v/>
      </c>
      <c r="H37" s="39" t="str">
        <f aca="false">IFERROR(INDEX('Vendor Register'!$M$5:$M$34,MATCH(D37,'Vendor Register'!$A$5:$A$34,0)),"")</f>
        <v/>
      </c>
      <c r="I37" s="39" t="str">
        <f aca="false">IF(OR($D37="",$E37=""),"",IF($H37="",VerdictNoTool,IF(EXACT(IFERROR(INDEX('Vendor Register'!$T$5:$T$34,MATCH($D37,'Vendor Register'!$A$5:$A$34,0)),""),ToolStatusNotApproved),VerdictNotApproved,IF($G37&gt;$H37,VerdictBlocked,IF($G37&gt;=3,IF(EXACT($N37,DPIAComplete),VerdictDPIADone,VerdictDPIAReq),VerdictPermitted)))))</f>
        <v/>
      </c>
      <c r="J37" s="39" t="str">
        <f aca="false">IF(G37="","",IF(G37&gt;=3,"Yes","No"))</f>
        <v/>
      </c>
      <c r="K37" s="40" t="str">
        <f aca="false">IF($I37="","",IF(EXACT($I37,VerdictNotApproved),ActionNotApproved,IF(EXACT($I37,VerdictBlocked),ActionBlockedPre&amp;$G37&amp;ActionBlockedPost,IF(EXACT($I37,VerdictNoTool),ActionNoTool,IF(EXACT($N37,DPIAInvalid),ActionReassess,IF(EXACT($I37,VerdictDPIADone),ActionStandard,IF($G37&gt;=3,ActionDPIA,ActionStandard)))))))</f>
        <v/>
      </c>
      <c r="L37" s="39" t="str">
        <f aca="false">IF($I37="","",IF(OR(EXACT($I37,VerdictBlocked),EXACT($I37,VerdictNotApproved),$G37&gt;=4),RiskHigh,IF($G37&gt;=3,RiskMedium,RiskLow)))</f>
        <v/>
      </c>
      <c r="M37" s="44"/>
      <c r="N37" s="40" t="str">
        <f aca="false">IF($J37="","",IF(EXACT($J37,NoText),DPIANotRequired,IF($O37="",DPIANotStarted,IF(OR(NOT(EXACT(INDEX('DPIA Log'!$C$5:$C$104,MATCH($O37,'DPIA Log'!$A$5:$A$104,0)),$D37)),IFERROR(VALUE(LEFT(INDEX('DPIA Log'!$D$5:$D$104,MATCH($O37,'DPIA Log'!$A$5:$A$104,0)),1)),0)&lt;$G37),DPIAInvalid,INDEX('DPIA Log'!$E$5:$E$104,MATCH($O37,'DPIA Log'!$A$5:$A$104,0))))))</f>
        <v/>
      </c>
      <c r="O37" s="39" t="str">
        <f aca="false">IF($J37="","",IF(EXACT($J37,NoText),"",IF(SUMPRODUCT(MAX(('DPIA Log'!$B$5:$B$104=$A37)*ROW('DPIA Log'!$B$5:$B$104)))=0,"",INDEX('DPIA Log'!$A:$A,SUMPRODUCT(MAX(('DPIA Log'!$B$5:$B$104=$A37)*ROW('DPIA Log'!$B$5:$B$104)))))))</f>
        <v/>
      </c>
      <c r="P37" s="37"/>
      <c r="Q37" s="37"/>
    </row>
    <row r="38" customFormat="false" ht="27.75" hidden="false" customHeight="true" outlineLevel="0" collapsed="false">
      <c r="A38" s="35" t="s">
        <v>226</v>
      </c>
      <c r="B38" s="36"/>
      <c r="C38" s="37"/>
      <c r="D38" s="38"/>
      <c r="E38" s="38"/>
      <c r="F38" s="39" t="str">
        <f aca="false">IF(H38="","",IF(G38&gt;=4,"Yes - special category",IF(G38&gt;=3,"Yes - personal","No")))</f>
        <v/>
      </c>
      <c r="G38" s="39" t="str">
        <f aca="false">IFERROR(VALUE(LEFT(E38,1)),"")</f>
        <v/>
      </c>
      <c r="H38" s="39" t="str">
        <f aca="false">IFERROR(INDEX('Vendor Register'!$M$5:$M$34,MATCH(D38,'Vendor Register'!$A$5:$A$34,0)),"")</f>
        <v/>
      </c>
      <c r="I38" s="39" t="str">
        <f aca="false">IF(OR($D38="",$E38=""),"",IF($H38="",VerdictNoTool,IF(EXACT(IFERROR(INDEX('Vendor Register'!$T$5:$T$34,MATCH($D38,'Vendor Register'!$A$5:$A$34,0)),""),ToolStatusNotApproved),VerdictNotApproved,IF($G38&gt;$H38,VerdictBlocked,IF($G38&gt;=3,IF(EXACT($N38,DPIAComplete),VerdictDPIADone,VerdictDPIAReq),VerdictPermitted)))))</f>
        <v/>
      </c>
      <c r="J38" s="39" t="str">
        <f aca="false">IF(G38="","",IF(G38&gt;=3,"Yes","No"))</f>
        <v/>
      </c>
      <c r="K38" s="40" t="str">
        <f aca="false">IF($I38="","",IF(EXACT($I38,VerdictNotApproved),ActionNotApproved,IF(EXACT($I38,VerdictBlocked),ActionBlockedPre&amp;$G38&amp;ActionBlockedPost,IF(EXACT($I38,VerdictNoTool),ActionNoTool,IF(EXACT($N38,DPIAInvalid),ActionReassess,IF(EXACT($I38,VerdictDPIADone),ActionStandard,IF($G38&gt;=3,ActionDPIA,ActionStandard)))))))</f>
        <v/>
      </c>
      <c r="L38" s="39" t="str">
        <f aca="false">IF($I38="","",IF(OR(EXACT($I38,VerdictBlocked),EXACT($I38,VerdictNotApproved),$G38&gt;=4),RiskHigh,IF($G38&gt;=3,RiskMedium,RiskLow)))</f>
        <v/>
      </c>
      <c r="M38" s="44"/>
      <c r="N38" s="40" t="str">
        <f aca="false">IF($J38="","",IF(EXACT($J38,NoText),DPIANotRequired,IF($O38="",DPIANotStarted,IF(OR(NOT(EXACT(INDEX('DPIA Log'!$C$5:$C$104,MATCH($O38,'DPIA Log'!$A$5:$A$104,0)),$D38)),IFERROR(VALUE(LEFT(INDEX('DPIA Log'!$D$5:$D$104,MATCH($O38,'DPIA Log'!$A$5:$A$104,0)),1)),0)&lt;$G38),DPIAInvalid,INDEX('DPIA Log'!$E$5:$E$104,MATCH($O38,'DPIA Log'!$A$5:$A$104,0))))))</f>
        <v/>
      </c>
      <c r="O38" s="39" t="str">
        <f aca="false">IF($J38="","",IF(EXACT($J38,NoText),"",IF(SUMPRODUCT(MAX(('DPIA Log'!$B$5:$B$104=$A38)*ROW('DPIA Log'!$B$5:$B$104)))=0,"",INDEX('DPIA Log'!$A:$A,SUMPRODUCT(MAX(('DPIA Log'!$B$5:$B$104=$A38)*ROW('DPIA Log'!$B$5:$B$104)))))))</f>
        <v/>
      </c>
      <c r="P38" s="37"/>
      <c r="Q38" s="37"/>
    </row>
    <row r="39" customFormat="false" ht="27.75" hidden="false" customHeight="true" outlineLevel="0" collapsed="false">
      <c r="A39" s="35" t="s">
        <v>227</v>
      </c>
      <c r="B39" s="36"/>
      <c r="C39" s="37"/>
      <c r="D39" s="38"/>
      <c r="E39" s="38"/>
      <c r="F39" s="39" t="str">
        <f aca="false">IF(H39="","",IF(G39&gt;=4,"Yes - special category",IF(G39&gt;=3,"Yes - personal","No")))</f>
        <v/>
      </c>
      <c r="G39" s="39" t="str">
        <f aca="false">IFERROR(VALUE(LEFT(E39,1)),"")</f>
        <v/>
      </c>
      <c r="H39" s="39" t="str">
        <f aca="false">IFERROR(INDEX('Vendor Register'!$M$5:$M$34,MATCH(D39,'Vendor Register'!$A$5:$A$34,0)),"")</f>
        <v/>
      </c>
      <c r="I39" s="39" t="str">
        <f aca="false">IF(OR($D39="",$E39=""),"",IF($H39="",VerdictNoTool,IF(EXACT(IFERROR(INDEX('Vendor Register'!$T$5:$T$34,MATCH($D39,'Vendor Register'!$A$5:$A$34,0)),""),ToolStatusNotApproved),VerdictNotApproved,IF($G39&gt;$H39,VerdictBlocked,IF($G39&gt;=3,IF(EXACT($N39,DPIAComplete),VerdictDPIADone,VerdictDPIAReq),VerdictPermitted)))))</f>
        <v/>
      </c>
      <c r="J39" s="39" t="str">
        <f aca="false">IF(G39="","",IF(G39&gt;=3,"Yes","No"))</f>
        <v/>
      </c>
      <c r="K39" s="40" t="str">
        <f aca="false">IF($I39="","",IF(EXACT($I39,VerdictNotApproved),ActionNotApproved,IF(EXACT($I39,VerdictBlocked),ActionBlockedPre&amp;$G39&amp;ActionBlockedPost,IF(EXACT($I39,VerdictNoTool),ActionNoTool,IF(EXACT($N39,DPIAInvalid),ActionReassess,IF(EXACT($I39,VerdictDPIADone),ActionStandard,IF($G39&gt;=3,ActionDPIA,ActionStandard)))))))</f>
        <v/>
      </c>
      <c r="L39" s="39" t="str">
        <f aca="false">IF($I39="","",IF(OR(EXACT($I39,VerdictBlocked),EXACT($I39,VerdictNotApproved),$G39&gt;=4),RiskHigh,IF($G39&gt;=3,RiskMedium,RiskLow)))</f>
        <v/>
      </c>
      <c r="M39" s="44"/>
      <c r="N39" s="40" t="str">
        <f aca="false">IF($J39="","",IF(EXACT($J39,NoText),DPIANotRequired,IF($O39="",DPIANotStarted,IF(OR(NOT(EXACT(INDEX('DPIA Log'!$C$5:$C$104,MATCH($O39,'DPIA Log'!$A$5:$A$104,0)),$D39)),IFERROR(VALUE(LEFT(INDEX('DPIA Log'!$D$5:$D$104,MATCH($O39,'DPIA Log'!$A$5:$A$104,0)),1)),0)&lt;$G39),DPIAInvalid,INDEX('DPIA Log'!$E$5:$E$104,MATCH($O39,'DPIA Log'!$A$5:$A$104,0))))))</f>
        <v/>
      </c>
      <c r="O39" s="39" t="str">
        <f aca="false">IF($J39="","",IF(EXACT($J39,NoText),"",IF(SUMPRODUCT(MAX(('DPIA Log'!$B$5:$B$104=$A39)*ROW('DPIA Log'!$B$5:$B$104)))=0,"",INDEX('DPIA Log'!$A:$A,SUMPRODUCT(MAX(('DPIA Log'!$B$5:$B$104=$A39)*ROW('DPIA Log'!$B$5:$B$104)))))))</f>
        <v/>
      </c>
      <c r="P39" s="37"/>
      <c r="Q39" s="37"/>
    </row>
    <row r="40" customFormat="false" ht="27.75" hidden="false" customHeight="true" outlineLevel="0" collapsed="false">
      <c r="A40" s="35" t="s">
        <v>228</v>
      </c>
      <c r="B40" s="36"/>
      <c r="C40" s="37"/>
      <c r="D40" s="38"/>
      <c r="E40" s="38"/>
      <c r="F40" s="39" t="str">
        <f aca="false">IF(H40="","",IF(G40&gt;=4,"Yes - special category",IF(G40&gt;=3,"Yes - personal","No")))</f>
        <v/>
      </c>
      <c r="G40" s="39" t="str">
        <f aca="false">IFERROR(VALUE(LEFT(E40,1)),"")</f>
        <v/>
      </c>
      <c r="H40" s="39" t="str">
        <f aca="false">IFERROR(INDEX('Vendor Register'!$M$5:$M$34,MATCH(D40,'Vendor Register'!$A$5:$A$34,0)),"")</f>
        <v/>
      </c>
      <c r="I40" s="39" t="str">
        <f aca="false">IF(OR($D40="",$E40=""),"",IF($H40="",VerdictNoTool,IF(EXACT(IFERROR(INDEX('Vendor Register'!$T$5:$T$34,MATCH($D40,'Vendor Register'!$A$5:$A$34,0)),""),ToolStatusNotApproved),VerdictNotApproved,IF($G40&gt;$H40,VerdictBlocked,IF($G40&gt;=3,IF(EXACT($N40,DPIAComplete),VerdictDPIADone,VerdictDPIAReq),VerdictPermitted)))))</f>
        <v/>
      </c>
      <c r="J40" s="39" t="str">
        <f aca="false">IF(G40="","",IF(G40&gt;=3,"Yes","No"))</f>
        <v/>
      </c>
      <c r="K40" s="40" t="str">
        <f aca="false">IF($I40="","",IF(EXACT($I40,VerdictNotApproved),ActionNotApproved,IF(EXACT($I40,VerdictBlocked),ActionBlockedPre&amp;$G40&amp;ActionBlockedPost,IF(EXACT($I40,VerdictNoTool),ActionNoTool,IF(EXACT($N40,DPIAInvalid),ActionReassess,IF(EXACT($I40,VerdictDPIADone),ActionStandard,IF($G40&gt;=3,ActionDPIA,ActionStandard)))))))</f>
        <v/>
      </c>
      <c r="L40" s="39" t="str">
        <f aca="false">IF($I40="","",IF(OR(EXACT($I40,VerdictBlocked),EXACT($I40,VerdictNotApproved),$G40&gt;=4),RiskHigh,IF($G40&gt;=3,RiskMedium,RiskLow)))</f>
        <v/>
      </c>
      <c r="M40" s="44"/>
      <c r="N40" s="40" t="str">
        <f aca="false">IF($J40="","",IF(EXACT($J40,NoText),DPIANotRequired,IF($O40="",DPIANotStarted,IF(OR(NOT(EXACT(INDEX('DPIA Log'!$C$5:$C$104,MATCH($O40,'DPIA Log'!$A$5:$A$104,0)),$D40)),IFERROR(VALUE(LEFT(INDEX('DPIA Log'!$D$5:$D$104,MATCH($O40,'DPIA Log'!$A$5:$A$104,0)),1)),0)&lt;$G40),DPIAInvalid,INDEX('DPIA Log'!$E$5:$E$104,MATCH($O40,'DPIA Log'!$A$5:$A$104,0))))))</f>
        <v/>
      </c>
      <c r="O40" s="39" t="str">
        <f aca="false">IF($J40="","",IF(EXACT($J40,NoText),"",IF(SUMPRODUCT(MAX(('DPIA Log'!$B$5:$B$104=$A40)*ROW('DPIA Log'!$B$5:$B$104)))=0,"",INDEX('DPIA Log'!$A:$A,SUMPRODUCT(MAX(('DPIA Log'!$B$5:$B$104=$A40)*ROW('DPIA Log'!$B$5:$B$104)))))))</f>
        <v/>
      </c>
      <c r="P40" s="37"/>
      <c r="Q40" s="37"/>
    </row>
    <row r="41" customFormat="false" ht="27.75" hidden="false" customHeight="true" outlineLevel="0" collapsed="false">
      <c r="A41" s="35" t="s">
        <v>229</v>
      </c>
      <c r="B41" s="36"/>
      <c r="C41" s="37"/>
      <c r="D41" s="38"/>
      <c r="E41" s="38"/>
      <c r="F41" s="39" t="str">
        <f aca="false">IF(H41="","",IF(G41&gt;=4,"Yes - special category",IF(G41&gt;=3,"Yes - personal","No")))</f>
        <v/>
      </c>
      <c r="G41" s="39" t="str">
        <f aca="false">IFERROR(VALUE(LEFT(E41,1)),"")</f>
        <v/>
      </c>
      <c r="H41" s="39" t="str">
        <f aca="false">IFERROR(INDEX('Vendor Register'!$M$5:$M$34,MATCH(D41,'Vendor Register'!$A$5:$A$34,0)),"")</f>
        <v/>
      </c>
      <c r="I41" s="39" t="str">
        <f aca="false">IF(OR($D41="",$E41=""),"",IF($H41="",VerdictNoTool,IF(EXACT(IFERROR(INDEX('Vendor Register'!$T$5:$T$34,MATCH($D41,'Vendor Register'!$A$5:$A$34,0)),""),ToolStatusNotApproved),VerdictNotApproved,IF($G41&gt;$H41,VerdictBlocked,IF($G41&gt;=3,IF(EXACT($N41,DPIAComplete),VerdictDPIADone,VerdictDPIAReq),VerdictPermitted)))))</f>
        <v/>
      </c>
      <c r="J41" s="39" t="str">
        <f aca="false">IF(G41="","",IF(G41&gt;=3,"Yes","No"))</f>
        <v/>
      </c>
      <c r="K41" s="40" t="str">
        <f aca="false">IF($I41="","",IF(EXACT($I41,VerdictNotApproved),ActionNotApproved,IF(EXACT($I41,VerdictBlocked),ActionBlockedPre&amp;$G41&amp;ActionBlockedPost,IF(EXACT($I41,VerdictNoTool),ActionNoTool,IF(EXACT($N41,DPIAInvalid),ActionReassess,IF(EXACT($I41,VerdictDPIADone),ActionStandard,IF($G41&gt;=3,ActionDPIA,ActionStandard)))))))</f>
        <v/>
      </c>
      <c r="L41" s="39" t="str">
        <f aca="false">IF($I41="","",IF(OR(EXACT($I41,VerdictBlocked),EXACT($I41,VerdictNotApproved),$G41&gt;=4),RiskHigh,IF($G41&gt;=3,RiskMedium,RiskLow)))</f>
        <v/>
      </c>
      <c r="M41" s="44"/>
      <c r="N41" s="40" t="str">
        <f aca="false">IF($J41="","",IF(EXACT($J41,NoText),DPIANotRequired,IF($O41="",DPIANotStarted,IF(OR(NOT(EXACT(INDEX('DPIA Log'!$C$5:$C$104,MATCH($O41,'DPIA Log'!$A$5:$A$104,0)),$D41)),IFERROR(VALUE(LEFT(INDEX('DPIA Log'!$D$5:$D$104,MATCH($O41,'DPIA Log'!$A$5:$A$104,0)),1)),0)&lt;$G41),DPIAInvalid,INDEX('DPIA Log'!$E$5:$E$104,MATCH($O41,'DPIA Log'!$A$5:$A$104,0))))))</f>
        <v/>
      </c>
      <c r="O41" s="39" t="str">
        <f aca="false">IF($J41="","",IF(EXACT($J41,NoText),"",IF(SUMPRODUCT(MAX(('DPIA Log'!$B$5:$B$104=$A41)*ROW('DPIA Log'!$B$5:$B$104)))=0,"",INDEX('DPIA Log'!$A:$A,SUMPRODUCT(MAX(('DPIA Log'!$B$5:$B$104=$A41)*ROW('DPIA Log'!$B$5:$B$104)))))))</f>
        <v/>
      </c>
      <c r="P41" s="37"/>
      <c r="Q41" s="37"/>
    </row>
    <row r="42" customFormat="false" ht="27.75" hidden="false" customHeight="true" outlineLevel="0" collapsed="false">
      <c r="A42" s="35" t="s">
        <v>230</v>
      </c>
      <c r="B42" s="36"/>
      <c r="C42" s="37"/>
      <c r="D42" s="38"/>
      <c r="E42" s="38"/>
      <c r="F42" s="39" t="str">
        <f aca="false">IF(H42="","",IF(G42&gt;=4,"Yes - special category",IF(G42&gt;=3,"Yes - personal","No")))</f>
        <v/>
      </c>
      <c r="G42" s="39" t="str">
        <f aca="false">IFERROR(VALUE(LEFT(E42,1)),"")</f>
        <v/>
      </c>
      <c r="H42" s="39" t="str">
        <f aca="false">IFERROR(INDEX('Vendor Register'!$M$5:$M$34,MATCH(D42,'Vendor Register'!$A$5:$A$34,0)),"")</f>
        <v/>
      </c>
      <c r="I42" s="39" t="str">
        <f aca="false">IF(OR($D42="",$E42=""),"",IF($H42="",VerdictNoTool,IF(EXACT(IFERROR(INDEX('Vendor Register'!$T$5:$T$34,MATCH($D42,'Vendor Register'!$A$5:$A$34,0)),""),ToolStatusNotApproved),VerdictNotApproved,IF($G42&gt;$H42,VerdictBlocked,IF($G42&gt;=3,IF(EXACT($N42,DPIAComplete),VerdictDPIADone,VerdictDPIAReq),VerdictPermitted)))))</f>
        <v/>
      </c>
      <c r="J42" s="39" t="str">
        <f aca="false">IF(G42="","",IF(G42&gt;=3,"Yes","No"))</f>
        <v/>
      </c>
      <c r="K42" s="40" t="str">
        <f aca="false">IF($I42="","",IF(EXACT($I42,VerdictNotApproved),ActionNotApproved,IF(EXACT($I42,VerdictBlocked),ActionBlockedPre&amp;$G42&amp;ActionBlockedPost,IF(EXACT($I42,VerdictNoTool),ActionNoTool,IF(EXACT($N42,DPIAInvalid),ActionReassess,IF(EXACT($I42,VerdictDPIADone),ActionStandard,IF($G42&gt;=3,ActionDPIA,ActionStandard)))))))</f>
        <v/>
      </c>
      <c r="L42" s="39" t="str">
        <f aca="false">IF($I42="","",IF(OR(EXACT($I42,VerdictBlocked),EXACT($I42,VerdictNotApproved),$G42&gt;=4),RiskHigh,IF($G42&gt;=3,RiskMedium,RiskLow)))</f>
        <v/>
      </c>
      <c r="M42" s="44"/>
      <c r="N42" s="40" t="str">
        <f aca="false">IF($J42="","",IF(EXACT($J42,NoText),DPIANotRequired,IF($O42="",DPIANotStarted,IF(OR(NOT(EXACT(INDEX('DPIA Log'!$C$5:$C$104,MATCH($O42,'DPIA Log'!$A$5:$A$104,0)),$D42)),IFERROR(VALUE(LEFT(INDEX('DPIA Log'!$D$5:$D$104,MATCH($O42,'DPIA Log'!$A$5:$A$104,0)),1)),0)&lt;$G42),DPIAInvalid,INDEX('DPIA Log'!$E$5:$E$104,MATCH($O42,'DPIA Log'!$A$5:$A$104,0))))))</f>
        <v/>
      </c>
      <c r="O42" s="39" t="str">
        <f aca="false">IF($J42="","",IF(EXACT($J42,NoText),"",IF(SUMPRODUCT(MAX(('DPIA Log'!$B$5:$B$104=$A42)*ROW('DPIA Log'!$B$5:$B$104)))=0,"",INDEX('DPIA Log'!$A:$A,SUMPRODUCT(MAX(('DPIA Log'!$B$5:$B$104=$A42)*ROW('DPIA Log'!$B$5:$B$104)))))))</f>
        <v/>
      </c>
      <c r="P42" s="37"/>
      <c r="Q42" s="37"/>
    </row>
    <row r="43" customFormat="false" ht="27.75" hidden="false" customHeight="true" outlineLevel="0" collapsed="false">
      <c r="A43" s="35" t="s">
        <v>231</v>
      </c>
      <c r="B43" s="36"/>
      <c r="C43" s="37"/>
      <c r="D43" s="38"/>
      <c r="E43" s="38"/>
      <c r="F43" s="39" t="str">
        <f aca="false">IF(H43="","",IF(G43&gt;=4,"Yes - special category",IF(G43&gt;=3,"Yes - personal","No")))</f>
        <v/>
      </c>
      <c r="G43" s="39" t="str">
        <f aca="false">IFERROR(VALUE(LEFT(E43,1)),"")</f>
        <v/>
      </c>
      <c r="H43" s="39" t="str">
        <f aca="false">IFERROR(INDEX('Vendor Register'!$M$5:$M$34,MATCH(D43,'Vendor Register'!$A$5:$A$34,0)),"")</f>
        <v/>
      </c>
      <c r="I43" s="39" t="str">
        <f aca="false">IF(OR($D43="",$E43=""),"",IF($H43="",VerdictNoTool,IF(EXACT(IFERROR(INDEX('Vendor Register'!$T$5:$T$34,MATCH($D43,'Vendor Register'!$A$5:$A$34,0)),""),ToolStatusNotApproved),VerdictNotApproved,IF($G43&gt;$H43,VerdictBlocked,IF($G43&gt;=3,IF(EXACT($N43,DPIAComplete),VerdictDPIADone,VerdictDPIAReq),VerdictPermitted)))))</f>
        <v/>
      </c>
      <c r="J43" s="39" t="str">
        <f aca="false">IF(G43="","",IF(G43&gt;=3,"Yes","No"))</f>
        <v/>
      </c>
      <c r="K43" s="40" t="str">
        <f aca="false">IF($I43="","",IF(EXACT($I43,VerdictNotApproved),ActionNotApproved,IF(EXACT($I43,VerdictBlocked),ActionBlockedPre&amp;$G43&amp;ActionBlockedPost,IF(EXACT($I43,VerdictNoTool),ActionNoTool,IF(EXACT($N43,DPIAInvalid),ActionReassess,IF(EXACT($I43,VerdictDPIADone),ActionStandard,IF($G43&gt;=3,ActionDPIA,ActionStandard)))))))</f>
        <v/>
      </c>
      <c r="L43" s="39" t="str">
        <f aca="false">IF($I43="","",IF(OR(EXACT($I43,VerdictBlocked),EXACT($I43,VerdictNotApproved),$G43&gt;=4),RiskHigh,IF($G43&gt;=3,RiskMedium,RiskLow)))</f>
        <v/>
      </c>
      <c r="M43" s="44"/>
      <c r="N43" s="40" t="str">
        <f aca="false">IF($J43="","",IF(EXACT($J43,NoText),DPIANotRequired,IF($O43="",DPIANotStarted,IF(OR(NOT(EXACT(INDEX('DPIA Log'!$C$5:$C$104,MATCH($O43,'DPIA Log'!$A$5:$A$104,0)),$D43)),IFERROR(VALUE(LEFT(INDEX('DPIA Log'!$D$5:$D$104,MATCH($O43,'DPIA Log'!$A$5:$A$104,0)),1)),0)&lt;$G43),DPIAInvalid,INDEX('DPIA Log'!$E$5:$E$104,MATCH($O43,'DPIA Log'!$A$5:$A$104,0))))))</f>
        <v/>
      </c>
      <c r="O43" s="39" t="str">
        <f aca="false">IF($J43="","",IF(EXACT($J43,NoText),"",IF(SUMPRODUCT(MAX(('DPIA Log'!$B$5:$B$104=$A43)*ROW('DPIA Log'!$B$5:$B$104)))=0,"",INDEX('DPIA Log'!$A:$A,SUMPRODUCT(MAX(('DPIA Log'!$B$5:$B$104=$A43)*ROW('DPIA Log'!$B$5:$B$104)))))))</f>
        <v/>
      </c>
      <c r="P43" s="37"/>
      <c r="Q43" s="37"/>
    </row>
    <row r="44" customFormat="false" ht="27.75" hidden="false" customHeight="true" outlineLevel="0" collapsed="false">
      <c r="A44" s="35" t="s">
        <v>232</v>
      </c>
      <c r="B44" s="36"/>
      <c r="C44" s="37"/>
      <c r="D44" s="38"/>
      <c r="E44" s="38"/>
      <c r="F44" s="39" t="str">
        <f aca="false">IF(H44="","",IF(G44&gt;=4,"Yes - special category",IF(G44&gt;=3,"Yes - personal","No")))</f>
        <v/>
      </c>
      <c r="G44" s="39" t="str">
        <f aca="false">IFERROR(VALUE(LEFT(E44,1)),"")</f>
        <v/>
      </c>
      <c r="H44" s="39" t="str">
        <f aca="false">IFERROR(INDEX('Vendor Register'!$M$5:$M$34,MATCH(D44,'Vendor Register'!$A$5:$A$34,0)),"")</f>
        <v/>
      </c>
      <c r="I44" s="39" t="str">
        <f aca="false">IF(OR($D44="",$E44=""),"",IF($H44="",VerdictNoTool,IF(EXACT(IFERROR(INDEX('Vendor Register'!$T$5:$T$34,MATCH($D44,'Vendor Register'!$A$5:$A$34,0)),""),ToolStatusNotApproved),VerdictNotApproved,IF($G44&gt;$H44,VerdictBlocked,IF($G44&gt;=3,IF(EXACT($N44,DPIAComplete),VerdictDPIADone,VerdictDPIAReq),VerdictPermitted)))))</f>
        <v/>
      </c>
      <c r="J44" s="39" t="str">
        <f aca="false">IF(G44="","",IF(G44&gt;=3,"Yes","No"))</f>
        <v/>
      </c>
      <c r="K44" s="40" t="str">
        <f aca="false">IF($I44="","",IF(EXACT($I44,VerdictNotApproved),ActionNotApproved,IF(EXACT($I44,VerdictBlocked),ActionBlockedPre&amp;$G44&amp;ActionBlockedPost,IF(EXACT($I44,VerdictNoTool),ActionNoTool,IF(EXACT($N44,DPIAInvalid),ActionReassess,IF(EXACT($I44,VerdictDPIADone),ActionStandard,IF($G44&gt;=3,ActionDPIA,ActionStandard)))))))</f>
        <v/>
      </c>
      <c r="L44" s="39" t="str">
        <f aca="false">IF($I44="","",IF(OR(EXACT($I44,VerdictBlocked),EXACT($I44,VerdictNotApproved),$G44&gt;=4),RiskHigh,IF($G44&gt;=3,RiskMedium,RiskLow)))</f>
        <v/>
      </c>
      <c r="M44" s="44"/>
      <c r="N44" s="40" t="str">
        <f aca="false">IF($J44="","",IF(EXACT($J44,NoText),DPIANotRequired,IF($O44="",DPIANotStarted,IF(OR(NOT(EXACT(INDEX('DPIA Log'!$C$5:$C$104,MATCH($O44,'DPIA Log'!$A$5:$A$104,0)),$D44)),IFERROR(VALUE(LEFT(INDEX('DPIA Log'!$D$5:$D$104,MATCH($O44,'DPIA Log'!$A$5:$A$104,0)),1)),0)&lt;$G44),DPIAInvalid,INDEX('DPIA Log'!$E$5:$E$104,MATCH($O44,'DPIA Log'!$A$5:$A$104,0))))))</f>
        <v/>
      </c>
      <c r="O44" s="39" t="str">
        <f aca="false">IF($J44="","",IF(EXACT($J44,NoText),"",IF(SUMPRODUCT(MAX(('DPIA Log'!$B$5:$B$104=$A44)*ROW('DPIA Log'!$B$5:$B$104)))=0,"",INDEX('DPIA Log'!$A:$A,SUMPRODUCT(MAX(('DPIA Log'!$B$5:$B$104=$A44)*ROW('DPIA Log'!$B$5:$B$104)))))))</f>
        <v/>
      </c>
      <c r="P44" s="37"/>
      <c r="Q44" s="37"/>
    </row>
    <row r="45" customFormat="false" ht="27.75" hidden="false" customHeight="true" outlineLevel="0" collapsed="false">
      <c r="A45" s="35" t="s">
        <v>233</v>
      </c>
      <c r="B45" s="36"/>
      <c r="C45" s="37"/>
      <c r="D45" s="38"/>
      <c r="E45" s="38"/>
      <c r="F45" s="39" t="str">
        <f aca="false">IF(H45="","",IF(G45&gt;=4,"Yes - special category",IF(G45&gt;=3,"Yes - personal","No")))</f>
        <v/>
      </c>
      <c r="G45" s="39" t="str">
        <f aca="false">IFERROR(VALUE(LEFT(E45,1)),"")</f>
        <v/>
      </c>
      <c r="H45" s="39" t="str">
        <f aca="false">IFERROR(INDEX('Vendor Register'!$M$5:$M$34,MATCH(D45,'Vendor Register'!$A$5:$A$34,0)),"")</f>
        <v/>
      </c>
      <c r="I45" s="39" t="str">
        <f aca="false">IF(OR($D45="",$E45=""),"",IF($H45="",VerdictNoTool,IF(EXACT(IFERROR(INDEX('Vendor Register'!$T$5:$T$34,MATCH($D45,'Vendor Register'!$A$5:$A$34,0)),""),ToolStatusNotApproved),VerdictNotApproved,IF($G45&gt;$H45,VerdictBlocked,IF($G45&gt;=3,IF(EXACT($N45,DPIAComplete),VerdictDPIADone,VerdictDPIAReq),VerdictPermitted)))))</f>
        <v/>
      </c>
      <c r="J45" s="39" t="str">
        <f aca="false">IF(G45="","",IF(G45&gt;=3,"Yes","No"))</f>
        <v/>
      </c>
      <c r="K45" s="40" t="str">
        <f aca="false">IF($I45="","",IF(EXACT($I45,VerdictNotApproved),ActionNotApproved,IF(EXACT($I45,VerdictBlocked),ActionBlockedPre&amp;$G45&amp;ActionBlockedPost,IF(EXACT($I45,VerdictNoTool),ActionNoTool,IF(EXACT($N45,DPIAInvalid),ActionReassess,IF(EXACT($I45,VerdictDPIADone),ActionStandard,IF($G45&gt;=3,ActionDPIA,ActionStandard)))))))</f>
        <v/>
      </c>
      <c r="L45" s="39" t="str">
        <f aca="false">IF($I45="","",IF(OR(EXACT($I45,VerdictBlocked),EXACT($I45,VerdictNotApproved),$G45&gt;=4),RiskHigh,IF($G45&gt;=3,RiskMedium,RiskLow)))</f>
        <v/>
      </c>
      <c r="M45" s="44"/>
      <c r="N45" s="40" t="str">
        <f aca="false">IF($J45="","",IF(EXACT($J45,NoText),DPIANotRequired,IF($O45="",DPIANotStarted,IF(OR(NOT(EXACT(INDEX('DPIA Log'!$C$5:$C$104,MATCH($O45,'DPIA Log'!$A$5:$A$104,0)),$D45)),IFERROR(VALUE(LEFT(INDEX('DPIA Log'!$D$5:$D$104,MATCH($O45,'DPIA Log'!$A$5:$A$104,0)),1)),0)&lt;$G45),DPIAInvalid,INDEX('DPIA Log'!$E$5:$E$104,MATCH($O45,'DPIA Log'!$A$5:$A$104,0))))))</f>
        <v/>
      </c>
      <c r="O45" s="39" t="str">
        <f aca="false">IF($J45="","",IF(EXACT($J45,NoText),"",IF(SUMPRODUCT(MAX(('DPIA Log'!$B$5:$B$104=$A45)*ROW('DPIA Log'!$B$5:$B$104)))=0,"",INDEX('DPIA Log'!$A:$A,SUMPRODUCT(MAX(('DPIA Log'!$B$5:$B$104=$A45)*ROW('DPIA Log'!$B$5:$B$104)))))))</f>
        <v/>
      </c>
      <c r="P45" s="37"/>
      <c r="Q45" s="37"/>
    </row>
    <row r="46" customFormat="false" ht="27.75" hidden="false" customHeight="true" outlineLevel="0" collapsed="false">
      <c r="A46" s="35" t="s">
        <v>234</v>
      </c>
      <c r="B46" s="36"/>
      <c r="C46" s="37"/>
      <c r="D46" s="38"/>
      <c r="E46" s="38"/>
      <c r="F46" s="39" t="str">
        <f aca="false">IF(H46="","",IF(G46&gt;=4,"Yes - special category",IF(G46&gt;=3,"Yes - personal","No")))</f>
        <v/>
      </c>
      <c r="G46" s="39" t="str">
        <f aca="false">IFERROR(VALUE(LEFT(E46,1)),"")</f>
        <v/>
      </c>
      <c r="H46" s="39" t="str">
        <f aca="false">IFERROR(INDEX('Vendor Register'!$M$5:$M$34,MATCH(D46,'Vendor Register'!$A$5:$A$34,0)),"")</f>
        <v/>
      </c>
      <c r="I46" s="39" t="str">
        <f aca="false">IF(OR($D46="",$E46=""),"",IF($H46="",VerdictNoTool,IF(EXACT(IFERROR(INDEX('Vendor Register'!$T$5:$T$34,MATCH($D46,'Vendor Register'!$A$5:$A$34,0)),""),ToolStatusNotApproved),VerdictNotApproved,IF($G46&gt;$H46,VerdictBlocked,IF($G46&gt;=3,IF(EXACT($N46,DPIAComplete),VerdictDPIADone,VerdictDPIAReq),VerdictPermitted)))))</f>
        <v/>
      </c>
      <c r="J46" s="39" t="str">
        <f aca="false">IF(G46="","",IF(G46&gt;=3,"Yes","No"))</f>
        <v/>
      </c>
      <c r="K46" s="40" t="str">
        <f aca="false">IF($I46="","",IF(EXACT($I46,VerdictNotApproved),ActionNotApproved,IF(EXACT($I46,VerdictBlocked),ActionBlockedPre&amp;$G46&amp;ActionBlockedPost,IF(EXACT($I46,VerdictNoTool),ActionNoTool,IF(EXACT($N46,DPIAInvalid),ActionReassess,IF(EXACT($I46,VerdictDPIADone),ActionStandard,IF($G46&gt;=3,ActionDPIA,ActionStandard)))))))</f>
        <v/>
      </c>
      <c r="L46" s="39" t="str">
        <f aca="false">IF($I46="","",IF(OR(EXACT($I46,VerdictBlocked),EXACT($I46,VerdictNotApproved),$G46&gt;=4),RiskHigh,IF($G46&gt;=3,RiskMedium,RiskLow)))</f>
        <v/>
      </c>
      <c r="M46" s="44"/>
      <c r="N46" s="40" t="str">
        <f aca="false">IF($J46="","",IF(EXACT($J46,NoText),DPIANotRequired,IF($O46="",DPIANotStarted,IF(OR(NOT(EXACT(INDEX('DPIA Log'!$C$5:$C$104,MATCH($O46,'DPIA Log'!$A$5:$A$104,0)),$D46)),IFERROR(VALUE(LEFT(INDEX('DPIA Log'!$D$5:$D$104,MATCH($O46,'DPIA Log'!$A$5:$A$104,0)),1)),0)&lt;$G46),DPIAInvalid,INDEX('DPIA Log'!$E$5:$E$104,MATCH($O46,'DPIA Log'!$A$5:$A$104,0))))))</f>
        <v/>
      </c>
      <c r="O46" s="39" t="str">
        <f aca="false">IF($J46="","",IF(EXACT($J46,NoText),"",IF(SUMPRODUCT(MAX(('DPIA Log'!$B$5:$B$104=$A46)*ROW('DPIA Log'!$B$5:$B$104)))=0,"",INDEX('DPIA Log'!$A:$A,SUMPRODUCT(MAX(('DPIA Log'!$B$5:$B$104=$A46)*ROW('DPIA Log'!$B$5:$B$104)))))))</f>
        <v/>
      </c>
      <c r="P46" s="37"/>
      <c r="Q46" s="37"/>
    </row>
    <row r="47" customFormat="false" ht="27.75" hidden="false" customHeight="true" outlineLevel="0" collapsed="false">
      <c r="A47" s="35" t="s">
        <v>235</v>
      </c>
      <c r="B47" s="36"/>
      <c r="C47" s="37"/>
      <c r="D47" s="38"/>
      <c r="E47" s="38"/>
      <c r="F47" s="39" t="str">
        <f aca="false">IF(H47="","",IF(G47&gt;=4,"Yes - special category",IF(G47&gt;=3,"Yes - personal","No")))</f>
        <v/>
      </c>
      <c r="G47" s="39" t="str">
        <f aca="false">IFERROR(VALUE(LEFT(E47,1)),"")</f>
        <v/>
      </c>
      <c r="H47" s="39" t="str">
        <f aca="false">IFERROR(INDEX('Vendor Register'!$M$5:$M$34,MATCH(D47,'Vendor Register'!$A$5:$A$34,0)),"")</f>
        <v/>
      </c>
      <c r="I47" s="39" t="str">
        <f aca="false">IF(OR($D47="",$E47=""),"",IF($H47="",VerdictNoTool,IF(EXACT(IFERROR(INDEX('Vendor Register'!$T$5:$T$34,MATCH($D47,'Vendor Register'!$A$5:$A$34,0)),""),ToolStatusNotApproved),VerdictNotApproved,IF($G47&gt;$H47,VerdictBlocked,IF($G47&gt;=3,IF(EXACT($N47,DPIAComplete),VerdictDPIADone,VerdictDPIAReq),VerdictPermitted)))))</f>
        <v/>
      </c>
      <c r="J47" s="39" t="str">
        <f aca="false">IF(G47="","",IF(G47&gt;=3,"Yes","No"))</f>
        <v/>
      </c>
      <c r="K47" s="40" t="str">
        <f aca="false">IF($I47="","",IF(EXACT($I47,VerdictNotApproved),ActionNotApproved,IF(EXACT($I47,VerdictBlocked),ActionBlockedPre&amp;$G47&amp;ActionBlockedPost,IF(EXACT($I47,VerdictNoTool),ActionNoTool,IF(EXACT($N47,DPIAInvalid),ActionReassess,IF(EXACT($I47,VerdictDPIADone),ActionStandard,IF($G47&gt;=3,ActionDPIA,ActionStandard)))))))</f>
        <v/>
      </c>
      <c r="L47" s="39" t="str">
        <f aca="false">IF($I47="","",IF(OR(EXACT($I47,VerdictBlocked),EXACT($I47,VerdictNotApproved),$G47&gt;=4),RiskHigh,IF($G47&gt;=3,RiskMedium,RiskLow)))</f>
        <v/>
      </c>
      <c r="M47" s="44"/>
      <c r="N47" s="40" t="str">
        <f aca="false">IF($J47="","",IF(EXACT($J47,NoText),DPIANotRequired,IF($O47="",DPIANotStarted,IF(OR(NOT(EXACT(INDEX('DPIA Log'!$C$5:$C$104,MATCH($O47,'DPIA Log'!$A$5:$A$104,0)),$D47)),IFERROR(VALUE(LEFT(INDEX('DPIA Log'!$D$5:$D$104,MATCH($O47,'DPIA Log'!$A$5:$A$104,0)),1)),0)&lt;$G47),DPIAInvalid,INDEX('DPIA Log'!$E$5:$E$104,MATCH($O47,'DPIA Log'!$A$5:$A$104,0))))))</f>
        <v/>
      </c>
      <c r="O47" s="39" t="str">
        <f aca="false">IF($J47="","",IF(EXACT($J47,NoText),"",IF(SUMPRODUCT(MAX(('DPIA Log'!$B$5:$B$104=$A47)*ROW('DPIA Log'!$B$5:$B$104)))=0,"",INDEX('DPIA Log'!$A:$A,SUMPRODUCT(MAX(('DPIA Log'!$B$5:$B$104=$A47)*ROW('DPIA Log'!$B$5:$B$104)))))))</f>
        <v/>
      </c>
      <c r="P47" s="37"/>
      <c r="Q47" s="37"/>
    </row>
    <row r="48" customFormat="false" ht="27.75" hidden="false" customHeight="true" outlineLevel="0" collapsed="false">
      <c r="A48" s="35" t="s">
        <v>236</v>
      </c>
      <c r="B48" s="36"/>
      <c r="C48" s="37"/>
      <c r="D48" s="38"/>
      <c r="E48" s="38"/>
      <c r="F48" s="39" t="str">
        <f aca="false">IF(H48="","",IF(G48&gt;=4,"Yes - special category",IF(G48&gt;=3,"Yes - personal","No")))</f>
        <v/>
      </c>
      <c r="G48" s="39" t="str">
        <f aca="false">IFERROR(VALUE(LEFT(E48,1)),"")</f>
        <v/>
      </c>
      <c r="H48" s="39" t="str">
        <f aca="false">IFERROR(INDEX('Vendor Register'!$M$5:$M$34,MATCH(D48,'Vendor Register'!$A$5:$A$34,0)),"")</f>
        <v/>
      </c>
      <c r="I48" s="39" t="str">
        <f aca="false">IF(OR($D48="",$E48=""),"",IF($H48="",VerdictNoTool,IF(EXACT(IFERROR(INDEX('Vendor Register'!$T$5:$T$34,MATCH($D48,'Vendor Register'!$A$5:$A$34,0)),""),ToolStatusNotApproved),VerdictNotApproved,IF($G48&gt;$H48,VerdictBlocked,IF($G48&gt;=3,IF(EXACT($N48,DPIAComplete),VerdictDPIADone,VerdictDPIAReq),VerdictPermitted)))))</f>
        <v/>
      </c>
      <c r="J48" s="39" t="str">
        <f aca="false">IF(G48="","",IF(G48&gt;=3,"Yes","No"))</f>
        <v/>
      </c>
      <c r="K48" s="40" t="str">
        <f aca="false">IF($I48="","",IF(EXACT($I48,VerdictNotApproved),ActionNotApproved,IF(EXACT($I48,VerdictBlocked),ActionBlockedPre&amp;$G48&amp;ActionBlockedPost,IF(EXACT($I48,VerdictNoTool),ActionNoTool,IF(EXACT($N48,DPIAInvalid),ActionReassess,IF(EXACT($I48,VerdictDPIADone),ActionStandard,IF($G48&gt;=3,ActionDPIA,ActionStandard)))))))</f>
        <v/>
      </c>
      <c r="L48" s="39" t="str">
        <f aca="false">IF($I48="","",IF(OR(EXACT($I48,VerdictBlocked),EXACT($I48,VerdictNotApproved),$G48&gt;=4),RiskHigh,IF($G48&gt;=3,RiskMedium,RiskLow)))</f>
        <v/>
      </c>
      <c r="M48" s="44"/>
      <c r="N48" s="40" t="str">
        <f aca="false">IF($J48="","",IF(EXACT($J48,NoText),DPIANotRequired,IF($O48="",DPIANotStarted,IF(OR(NOT(EXACT(INDEX('DPIA Log'!$C$5:$C$104,MATCH($O48,'DPIA Log'!$A$5:$A$104,0)),$D48)),IFERROR(VALUE(LEFT(INDEX('DPIA Log'!$D$5:$D$104,MATCH($O48,'DPIA Log'!$A$5:$A$104,0)),1)),0)&lt;$G48),DPIAInvalid,INDEX('DPIA Log'!$E$5:$E$104,MATCH($O48,'DPIA Log'!$A$5:$A$104,0))))))</f>
        <v/>
      </c>
      <c r="O48" s="39" t="str">
        <f aca="false">IF($J48="","",IF(EXACT($J48,NoText),"",IF(SUMPRODUCT(MAX(('DPIA Log'!$B$5:$B$104=$A48)*ROW('DPIA Log'!$B$5:$B$104)))=0,"",INDEX('DPIA Log'!$A:$A,SUMPRODUCT(MAX(('DPIA Log'!$B$5:$B$104=$A48)*ROW('DPIA Log'!$B$5:$B$104)))))))</f>
        <v/>
      </c>
      <c r="P48" s="37"/>
      <c r="Q48" s="37"/>
    </row>
    <row r="49" customFormat="false" ht="27.75" hidden="false" customHeight="true" outlineLevel="0" collapsed="false">
      <c r="A49" s="35" t="s">
        <v>237</v>
      </c>
      <c r="B49" s="36"/>
      <c r="C49" s="37"/>
      <c r="D49" s="38"/>
      <c r="E49" s="38"/>
      <c r="F49" s="39" t="str">
        <f aca="false">IF(H49="","",IF(G49&gt;=4,"Yes - special category",IF(G49&gt;=3,"Yes - personal","No")))</f>
        <v/>
      </c>
      <c r="G49" s="39" t="str">
        <f aca="false">IFERROR(VALUE(LEFT(E49,1)),"")</f>
        <v/>
      </c>
      <c r="H49" s="39" t="str">
        <f aca="false">IFERROR(INDEX('Vendor Register'!$M$5:$M$34,MATCH(D49,'Vendor Register'!$A$5:$A$34,0)),"")</f>
        <v/>
      </c>
      <c r="I49" s="39" t="str">
        <f aca="false">IF(OR($D49="",$E49=""),"",IF($H49="",VerdictNoTool,IF(EXACT(IFERROR(INDEX('Vendor Register'!$T$5:$T$34,MATCH($D49,'Vendor Register'!$A$5:$A$34,0)),""),ToolStatusNotApproved),VerdictNotApproved,IF($G49&gt;$H49,VerdictBlocked,IF($G49&gt;=3,IF(EXACT($N49,DPIAComplete),VerdictDPIADone,VerdictDPIAReq),VerdictPermitted)))))</f>
        <v/>
      </c>
      <c r="J49" s="39" t="str">
        <f aca="false">IF(G49="","",IF(G49&gt;=3,"Yes","No"))</f>
        <v/>
      </c>
      <c r="K49" s="40" t="str">
        <f aca="false">IF($I49="","",IF(EXACT($I49,VerdictNotApproved),ActionNotApproved,IF(EXACT($I49,VerdictBlocked),ActionBlockedPre&amp;$G49&amp;ActionBlockedPost,IF(EXACT($I49,VerdictNoTool),ActionNoTool,IF(EXACT($N49,DPIAInvalid),ActionReassess,IF(EXACT($I49,VerdictDPIADone),ActionStandard,IF($G49&gt;=3,ActionDPIA,ActionStandard)))))))</f>
        <v/>
      </c>
      <c r="L49" s="39" t="str">
        <f aca="false">IF($I49="","",IF(OR(EXACT($I49,VerdictBlocked),EXACT($I49,VerdictNotApproved),$G49&gt;=4),RiskHigh,IF($G49&gt;=3,RiskMedium,RiskLow)))</f>
        <v/>
      </c>
      <c r="M49" s="44"/>
      <c r="N49" s="40" t="str">
        <f aca="false">IF($J49="","",IF(EXACT($J49,NoText),DPIANotRequired,IF($O49="",DPIANotStarted,IF(OR(NOT(EXACT(INDEX('DPIA Log'!$C$5:$C$104,MATCH($O49,'DPIA Log'!$A$5:$A$104,0)),$D49)),IFERROR(VALUE(LEFT(INDEX('DPIA Log'!$D$5:$D$104,MATCH($O49,'DPIA Log'!$A$5:$A$104,0)),1)),0)&lt;$G49),DPIAInvalid,INDEX('DPIA Log'!$E$5:$E$104,MATCH($O49,'DPIA Log'!$A$5:$A$104,0))))))</f>
        <v/>
      </c>
      <c r="O49" s="39" t="str">
        <f aca="false">IF($J49="","",IF(EXACT($J49,NoText),"",IF(SUMPRODUCT(MAX(('DPIA Log'!$B$5:$B$104=$A49)*ROW('DPIA Log'!$B$5:$B$104)))=0,"",INDEX('DPIA Log'!$A:$A,SUMPRODUCT(MAX(('DPIA Log'!$B$5:$B$104=$A49)*ROW('DPIA Log'!$B$5:$B$104)))))))</f>
        <v/>
      </c>
      <c r="P49" s="37"/>
      <c r="Q49" s="37"/>
    </row>
    <row r="50" customFormat="false" ht="27.75" hidden="false" customHeight="true" outlineLevel="0" collapsed="false">
      <c r="A50" s="35" t="s">
        <v>238</v>
      </c>
      <c r="B50" s="36"/>
      <c r="C50" s="37"/>
      <c r="D50" s="38"/>
      <c r="E50" s="38"/>
      <c r="F50" s="39" t="str">
        <f aca="false">IF(H50="","",IF(G50&gt;=4,"Yes - special category",IF(G50&gt;=3,"Yes - personal","No")))</f>
        <v/>
      </c>
      <c r="G50" s="39" t="str">
        <f aca="false">IFERROR(VALUE(LEFT(E50,1)),"")</f>
        <v/>
      </c>
      <c r="H50" s="39" t="str">
        <f aca="false">IFERROR(INDEX('Vendor Register'!$M$5:$M$34,MATCH(D50,'Vendor Register'!$A$5:$A$34,0)),"")</f>
        <v/>
      </c>
      <c r="I50" s="39" t="str">
        <f aca="false">IF(OR($D50="",$E50=""),"",IF($H50="",VerdictNoTool,IF(EXACT(IFERROR(INDEX('Vendor Register'!$T$5:$T$34,MATCH($D50,'Vendor Register'!$A$5:$A$34,0)),""),ToolStatusNotApproved),VerdictNotApproved,IF($G50&gt;$H50,VerdictBlocked,IF($G50&gt;=3,IF(EXACT($N50,DPIAComplete),VerdictDPIADone,VerdictDPIAReq),VerdictPermitted)))))</f>
        <v/>
      </c>
      <c r="J50" s="39" t="str">
        <f aca="false">IF(G50="","",IF(G50&gt;=3,"Yes","No"))</f>
        <v/>
      </c>
      <c r="K50" s="40" t="str">
        <f aca="false">IF($I50="","",IF(EXACT($I50,VerdictNotApproved),ActionNotApproved,IF(EXACT($I50,VerdictBlocked),ActionBlockedPre&amp;$G50&amp;ActionBlockedPost,IF(EXACT($I50,VerdictNoTool),ActionNoTool,IF(EXACT($N50,DPIAInvalid),ActionReassess,IF(EXACT($I50,VerdictDPIADone),ActionStandard,IF($G50&gt;=3,ActionDPIA,ActionStandard)))))))</f>
        <v/>
      </c>
      <c r="L50" s="39" t="str">
        <f aca="false">IF($I50="","",IF(OR(EXACT($I50,VerdictBlocked),EXACT($I50,VerdictNotApproved),$G50&gt;=4),RiskHigh,IF($G50&gt;=3,RiskMedium,RiskLow)))</f>
        <v/>
      </c>
      <c r="M50" s="44"/>
      <c r="N50" s="40" t="str">
        <f aca="false">IF($J50="","",IF(EXACT($J50,NoText),DPIANotRequired,IF($O50="",DPIANotStarted,IF(OR(NOT(EXACT(INDEX('DPIA Log'!$C$5:$C$104,MATCH($O50,'DPIA Log'!$A$5:$A$104,0)),$D50)),IFERROR(VALUE(LEFT(INDEX('DPIA Log'!$D$5:$D$104,MATCH($O50,'DPIA Log'!$A$5:$A$104,0)),1)),0)&lt;$G50),DPIAInvalid,INDEX('DPIA Log'!$E$5:$E$104,MATCH($O50,'DPIA Log'!$A$5:$A$104,0))))))</f>
        <v/>
      </c>
      <c r="O50" s="39" t="str">
        <f aca="false">IF($J50="","",IF(EXACT($J50,NoText),"",IF(SUMPRODUCT(MAX(('DPIA Log'!$B$5:$B$104=$A50)*ROW('DPIA Log'!$B$5:$B$104)))=0,"",INDEX('DPIA Log'!$A:$A,SUMPRODUCT(MAX(('DPIA Log'!$B$5:$B$104=$A50)*ROW('DPIA Log'!$B$5:$B$104)))))))</f>
        <v/>
      </c>
      <c r="P50" s="37"/>
      <c r="Q50" s="37"/>
    </row>
    <row r="51" customFormat="false" ht="27.75" hidden="false" customHeight="true" outlineLevel="0" collapsed="false">
      <c r="A51" s="35" t="s">
        <v>239</v>
      </c>
      <c r="B51" s="36"/>
      <c r="C51" s="37"/>
      <c r="D51" s="38"/>
      <c r="E51" s="38"/>
      <c r="F51" s="39" t="str">
        <f aca="false">IF(H51="","",IF(G51&gt;=4,"Yes - special category",IF(G51&gt;=3,"Yes - personal","No")))</f>
        <v/>
      </c>
      <c r="G51" s="39" t="str">
        <f aca="false">IFERROR(VALUE(LEFT(E51,1)),"")</f>
        <v/>
      </c>
      <c r="H51" s="39" t="str">
        <f aca="false">IFERROR(INDEX('Vendor Register'!$M$5:$M$34,MATCH(D51,'Vendor Register'!$A$5:$A$34,0)),"")</f>
        <v/>
      </c>
      <c r="I51" s="39" t="str">
        <f aca="false">IF(OR($D51="",$E51=""),"",IF($H51="",VerdictNoTool,IF(EXACT(IFERROR(INDEX('Vendor Register'!$T$5:$T$34,MATCH($D51,'Vendor Register'!$A$5:$A$34,0)),""),ToolStatusNotApproved),VerdictNotApproved,IF($G51&gt;$H51,VerdictBlocked,IF($G51&gt;=3,IF(EXACT($N51,DPIAComplete),VerdictDPIADone,VerdictDPIAReq),VerdictPermitted)))))</f>
        <v/>
      </c>
      <c r="J51" s="39" t="str">
        <f aca="false">IF(G51="","",IF(G51&gt;=3,"Yes","No"))</f>
        <v/>
      </c>
      <c r="K51" s="40" t="str">
        <f aca="false">IF($I51="","",IF(EXACT($I51,VerdictNotApproved),ActionNotApproved,IF(EXACT($I51,VerdictBlocked),ActionBlockedPre&amp;$G51&amp;ActionBlockedPost,IF(EXACT($I51,VerdictNoTool),ActionNoTool,IF(EXACT($N51,DPIAInvalid),ActionReassess,IF(EXACT($I51,VerdictDPIADone),ActionStandard,IF($G51&gt;=3,ActionDPIA,ActionStandard)))))))</f>
        <v/>
      </c>
      <c r="L51" s="39" t="str">
        <f aca="false">IF($I51="","",IF(OR(EXACT($I51,VerdictBlocked),EXACT($I51,VerdictNotApproved),$G51&gt;=4),RiskHigh,IF($G51&gt;=3,RiskMedium,RiskLow)))</f>
        <v/>
      </c>
      <c r="M51" s="44"/>
      <c r="N51" s="40" t="str">
        <f aca="false">IF($J51="","",IF(EXACT($J51,NoText),DPIANotRequired,IF($O51="",DPIANotStarted,IF(OR(NOT(EXACT(INDEX('DPIA Log'!$C$5:$C$104,MATCH($O51,'DPIA Log'!$A$5:$A$104,0)),$D51)),IFERROR(VALUE(LEFT(INDEX('DPIA Log'!$D$5:$D$104,MATCH($O51,'DPIA Log'!$A$5:$A$104,0)),1)),0)&lt;$G51),DPIAInvalid,INDEX('DPIA Log'!$E$5:$E$104,MATCH($O51,'DPIA Log'!$A$5:$A$104,0))))))</f>
        <v/>
      </c>
      <c r="O51" s="39" t="str">
        <f aca="false">IF($J51="","",IF(EXACT($J51,NoText),"",IF(SUMPRODUCT(MAX(('DPIA Log'!$B$5:$B$104=$A51)*ROW('DPIA Log'!$B$5:$B$104)))=0,"",INDEX('DPIA Log'!$A:$A,SUMPRODUCT(MAX(('DPIA Log'!$B$5:$B$104=$A51)*ROW('DPIA Log'!$B$5:$B$104)))))))</f>
        <v/>
      </c>
      <c r="P51" s="37"/>
      <c r="Q51" s="37"/>
    </row>
    <row r="52" customFormat="false" ht="27.75" hidden="false" customHeight="true" outlineLevel="0" collapsed="false">
      <c r="A52" s="35" t="s">
        <v>240</v>
      </c>
      <c r="B52" s="36"/>
      <c r="C52" s="37"/>
      <c r="D52" s="38"/>
      <c r="E52" s="38"/>
      <c r="F52" s="39" t="str">
        <f aca="false">IF(H52="","",IF(G52&gt;=4,"Yes - special category",IF(G52&gt;=3,"Yes - personal","No")))</f>
        <v/>
      </c>
      <c r="G52" s="39" t="str">
        <f aca="false">IFERROR(VALUE(LEFT(E52,1)),"")</f>
        <v/>
      </c>
      <c r="H52" s="39" t="str">
        <f aca="false">IFERROR(INDEX('Vendor Register'!$M$5:$M$34,MATCH(D52,'Vendor Register'!$A$5:$A$34,0)),"")</f>
        <v/>
      </c>
      <c r="I52" s="39" t="str">
        <f aca="false">IF(OR($D52="",$E52=""),"",IF($H52="",VerdictNoTool,IF(EXACT(IFERROR(INDEX('Vendor Register'!$T$5:$T$34,MATCH($D52,'Vendor Register'!$A$5:$A$34,0)),""),ToolStatusNotApproved),VerdictNotApproved,IF($G52&gt;$H52,VerdictBlocked,IF($G52&gt;=3,IF(EXACT($N52,DPIAComplete),VerdictDPIADone,VerdictDPIAReq),VerdictPermitted)))))</f>
        <v/>
      </c>
      <c r="J52" s="39" t="str">
        <f aca="false">IF(G52="","",IF(G52&gt;=3,"Yes","No"))</f>
        <v/>
      </c>
      <c r="K52" s="40" t="str">
        <f aca="false">IF($I52="","",IF(EXACT($I52,VerdictNotApproved),ActionNotApproved,IF(EXACT($I52,VerdictBlocked),ActionBlockedPre&amp;$G52&amp;ActionBlockedPost,IF(EXACT($I52,VerdictNoTool),ActionNoTool,IF(EXACT($N52,DPIAInvalid),ActionReassess,IF(EXACT($I52,VerdictDPIADone),ActionStandard,IF($G52&gt;=3,ActionDPIA,ActionStandard)))))))</f>
        <v/>
      </c>
      <c r="L52" s="39" t="str">
        <f aca="false">IF($I52="","",IF(OR(EXACT($I52,VerdictBlocked),EXACT($I52,VerdictNotApproved),$G52&gt;=4),RiskHigh,IF($G52&gt;=3,RiskMedium,RiskLow)))</f>
        <v/>
      </c>
      <c r="M52" s="44"/>
      <c r="N52" s="40" t="str">
        <f aca="false">IF($J52="","",IF(EXACT($J52,NoText),DPIANotRequired,IF($O52="",DPIANotStarted,IF(OR(NOT(EXACT(INDEX('DPIA Log'!$C$5:$C$104,MATCH($O52,'DPIA Log'!$A$5:$A$104,0)),$D52)),IFERROR(VALUE(LEFT(INDEX('DPIA Log'!$D$5:$D$104,MATCH($O52,'DPIA Log'!$A$5:$A$104,0)),1)),0)&lt;$G52),DPIAInvalid,INDEX('DPIA Log'!$E$5:$E$104,MATCH($O52,'DPIA Log'!$A$5:$A$104,0))))))</f>
        <v/>
      </c>
      <c r="O52" s="39" t="str">
        <f aca="false">IF($J52="","",IF(EXACT($J52,NoText),"",IF(SUMPRODUCT(MAX(('DPIA Log'!$B$5:$B$104=$A52)*ROW('DPIA Log'!$B$5:$B$104)))=0,"",INDEX('DPIA Log'!$A:$A,SUMPRODUCT(MAX(('DPIA Log'!$B$5:$B$104=$A52)*ROW('DPIA Log'!$B$5:$B$104)))))))</f>
        <v/>
      </c>
      <c r="P52" s="37"/>
      <c r="Q52" s="37"/>
    </row>
    <row r="53" customFormat="false" ht="27.75" hidden="false" customHeight="true" outlineLevel="0" collapsed="false">
      <c r="A53" s="35" t="s">
        <v>241</v>
      </c>
      <c r="B53" s="36"/>
      <c r="C53" s="37"/>
      <c r="D53" s="38"/>
      <c r="E53" s="38"/>
      <c r="F53" s="39" t="str">
        <f aca="false">IF(H53="","",IF(G53&gt;=4,"Yes - special category",IF(G53&gt;=3,"Yes - personal","No")))</f>
        <v/>
      </c>
      <c r="G53" s="39" t="str">
        <f aca="false">IFERROR(VALUE(LEFT(E53,1)),"")</f>
        <v/>
      </c>
      <c r="H53" s="39" t="str">
        <f aca="false">IFERROR(INDEX('Vendor Register'!$M$5:$M$34,MATCH(D53,'Vendor Register'!$A$5:$A$34,0)),"")</f>
        <v/>
      </c>
      <c r="I53" s="39" t="str">
        <f aca="false">IF(OR($D53="",$E53=""),"",IF($H53="",VerdictNoTool,IF(EXACT(IFERROR(INDEX('Vendor Register'!$T$5:$T$34,MATCH($D53,'Vendor Register'!$A$5:$A$34,0)),""),ToolStatusNotApproved),VerdictNotApproved,IF($G53&gt;$H53,VerdictBlocked,IF($G53&gt;=3,IF(EXACT($N53,DPIAComplete),VerdictDPIADone,VerdictDPIAReq),VerdictPermitted)))))</f>
        <v/>
      </c>
      <c r="J53" s="39" t="str">
        <f aca="false">IF(G53="","",IF(G53&gt;=3,"Yes","No"))</f>
        <v/>
      </c>
      <c r="K53" s="40" t="str">
        <f aca="false">IF($I53="","",IF(EXACT($I53,VerdictNotApproved),ActionNotApproved,IF(EXACT($I53,VerdictBlocked),ActionBlockedPre&amp;$G53&amp;ActionBlockedPost,IF(EXACT($I53,VerdictNoTool),ActionNoTool,IF(EXACT($N53,DPIAInvalid),ActionReassess,IF(EXACT($I53,VerdictDPIADone),ActionStandard,IF($G53&gt;=3,ActionDPIA,ActionStandard)))))))</f>
        <v/>
      </c>
      <c r="L53" s="39" t="str">
        <f aca="false">IF($I53="","",IF(OR(EXACT($I53,VerdictBlocked),EXACT($I53,VerdictNotApproved),$G53&gt;=4),RiskHigh,IF($G53&gt;=3,RiskMedium,RiskLow)))</f>
        <v/>
      </c>
      <c r="M53" s="44"/>
      <c r="N53" s="40" t="str">
        <f aca="false">IF($J53="","",IF(EXACT($J53,NoText),DPIANotRequired,IF($O53="",DPIANotStarted,IF(OR(NOT(EXACT(INDEX('DPIA Log'!$C$5:$C$104,MATCH($O53,'DPIA Log'!$A$5:$A$104,0)),$D53)),IFERROR(VALUE(LEFT(INDEX('DPIA Log'!$D$5:$D$104,MATCH($O53,'DPIA Log'!$A$5:$A$104,0)),1)),0)&lt;$G53),DPIAInvalid,INDEX('DPIA Log'!$E$5:$E$104,MATCH($O53,'DPIA Log'!$A$5:$A$104,0))))))</f>
        <v/>
      </c>
      <c r="O53" s="39" t="str">
        <f aca="false">IF($J53="","",IF(EXACT($J53,NoText),"",IF(SUMPRODUCT(MAX(('DPIA Log'!$B$5:$B$104=$A53)*ROW('DPIA Log'!$B$5:$B$104)))=0,"",INDEX('DPIA Log'!$A:$A,SUMPRODUCT(MAX(('DPIA Log'!$B$5:$B$104=$A53)*ROW('DPIA Log'!$B$5:$B$104)))))))</f>
        <v/>
      </c>
      <c r="P53" s="37"/>
      <c r="Q53" s="37"/>
    </row>
    <row r="54" customFormat="false" ht="27.75" hidden="false" customHeight="true" outlineLevel="0" collapsed="false">
      <c r="A54" s="35" t="s">
        <v>242</v>
      </c>
      <c r="B54" s="36"/>
      <c r="C54" s="37"/>
      <c r="D54" s="38"/>
      <c r="E54" s="38"/>
      <c r="F54" s="39" t="str">
        <f aca="false">IF(H54="","",IF(G54&gt;=4,"Yes - special category",IF(G54&gt;=3,"Yes - personal","No")))</f>
        <v/>
      </c>
      <c r="G54" s="39" t="str">
        <f aca="false">IFERROR(VALUE(LEFT(E54,1)),"")</f>
        <v/>
      </c>
      <c r="H54" s="39" t="str">
        <f aca="false">IFERROR(INDEX('Vendor Register'!$M$5:$M$34,MATCH(D54,'Vendor Register'!$A$5:$A$34,0)),"")</f>
        <v/>
      </c>
      <c r="I54" s="39" t="str">
        <f aca="false">IF(OR($D54="",$E54=""),"",IF($H54="",VerdictNoTool,IF(EXACT(IFERROR(INDEX('Vendor Register'!$T$5:$T$34,MATCH($D54,'Vendor Register'!$A$5:$A$34,0)),""),ToolStatusNotApproved),VerdictNotApproved,IF($G54&gt;$H54,VerdictBlocked,IF($G54&gt;=3,IF(EXACT($N54,DPIAComplete),VerdictDPIADone,VerdictDPIAReq),VerdictPermitted)))))</f>
        <v/>
      </c>
      <c r="J54" s="39" t="str">
        <f aca="false">IF(G54="","",IF(G54&gt;=3,"Yes","No"))</f>
        <v/>
      </c>
      <c r="K54" s="40" t="str">
        <f aca="false">IF($I54="","",IF(EXACT($I54,VerdictNotApproved),ActionNotApproved,IF(EXACT($I54,VerdictBlocked),ActionBlockedPre&amp;$G54&amp;ActionBlockedPost,IF(EXACT($I54,VerdictNoTool),ActionNoTool,IF(EXACT($N54,DPIAInvalid),ActionReassess,IF(EXACT($I54,VerdictDPIADone),ActionStandard,IF($G54&gt;=3,ActionDPIA,ActionStandard)))))))</f>
        <v/>
      </c>
      <c r="L54" s="39" t="str">
        <f aca="false">IF($I54="","",IF(OR(EXACT($I54,VerdictBlocked),EXACT($I54,VerdictNotApproved),$G54&gt;=4),RiskHigh,IF($G54&gt;=3,RiskMedium,RiskLow)))</f>
        <v/>
      </c>
      <c r="M54" s="44"/>
      <c r="N54" s="40" t="str">
        <f aca="false">IF($J54="","",IF(EXACT($J54,NoText),DPIANotRequired,IF($O54="",DPIANotStarted,IF(OR(NOT(EXACT(INDEX('DPIA Log'!$C$5:$C$104,MATCH($O54,'DPIA Log'!$A$5:$A$104,0)),$D54)),IFERROR(VALUE(LEFT(INDEX('DPIA Log'!$D$5:$D$104,MATCH($O54,'DPIA Log'!$A$5:$A$104,0)),1)),0)&lt;$G54),DPIAInvalid,INDEX('DPIA Log'!$E$5:$E$104,MATCH($O54,'DPIA Log'!$A$5:$A$104,0))))))</f>
        <v/>
      </c>
      <c r="O54" s="39" t="str">
        <f aca="false">IF($J54="","",IF(EXACT($J54,NoText),"",IF(SUMPRODUCT(MAX(('DPIA Log'!$B$5:$B$104=$A54)*ROW('DPIA Log'!$B$5:$B$104)))=0,"",INDEX('DPIA Log'!$A:$A,SUMPRODUCT(MAX(('DPIA Log'!$B$5:$B$104=$A54)*ROW('DPIA Log'!$B$5:$B$104)))))))</f>
        <v/>
      </c>
      <c r="P54" s="37"/>
      <c r="Q54" s="37"/>
    </row>
    <row r="55" customFormat="false" ht="27.75" hidden="false" customHeight="true" outlineLevel="0" collapsed="false">
      <c r="A55" s="35" t="s">
        <v>243</v>
      </c>
      <c r="B55" s="36"/>
      <c r="C55" s="37"/>
      <c r="D55" s="38"/>
      <c r="E55" s="38"/>
      <c r="F55" s="39" t="str">
        <f aca="false">IF(H55="","",IF(G55&gt;=4,"Yes - special category",IF(G55&gt;=3,"Yes - personal","No")))</f>
        <v/>
      </c>
      <c r="G55" s="39" t="str">
        <f aca="false">IFERROR(VALUE(LEFT(E55,1)),"")</f>
        <v/>
      </c>
      <c r="H55" s="39" t="str">
        <f aca="false">IFERROR(INDEX('Vendor Register'!$M$5:$M$34,MATCH(D55,'Vendor Register'!$A$5:$A$34,0)),"")</f>
        <v/>
      </c>
      <c r="I55" s="39" t="str">
        <f aca="false">IF(OR($D55="",$E55=""),"",IF($H55="",VerdictNoTool,IF(EXACT(IFERROR(INDEX('Vendor Register'!$T$5:$T$34,MATCH($D55,'Vendor Register'!$A$5:$A$34,0)),""),ToolStatusNotApproved),VerdictNotApproved,IF($G55&gt;$H55,VerdictBlocked,IF($G55&gt;=3,IF(EXACT($N55,DPIAComplete),VerdictDPIADone,VerdictDPIAReq),VerdictPermitted)))))</f>
        <v/>
      </c>
      <c r="J55" s="39" t="str">
        <f aca="false">IF(G55="","",IF(G55&gt;=3,"Yes","No"))</f>
        <v/>
      </c>
      <c r="K55" s="40" t="str">
        <f aca="false">IF($I55="","",IF(EXACT($I55,VerdictNotApproved),ActionNotApproved,IF(EXACT($I55,VerdictBlocked),ActionBlockedPre&amp;$G55&amp;ActionBlockedPost,IF(EXACT($I55,VerdictNoTool),ActionNoTool,IF(EXACT($N55,DPIAInvalid),ActionReassess,IF(EXACT($I55,VerdictDPIADone),ActionStandard,IF($G55&gt;=3,ActionDPIA,ActionStandard)))))))</f>
        <v/>
      </c>
      <c r="L55" s="39" t="str">
        <f aca="false">IF($I55="","",IF(OR(EXACT($I55,VerdictBlocked),EXACT($I55,VerdictNotApproved),$G55&gt;=4),RiskHigh,IF($G55&gt;=3,RiskMedium,RiskLow)))</f>
        <v/>
      </c>
      <c r="M55" s="44"/>
      <c r="N55" s="40" t="str">
        <f aca="false">IF($J55="","",IF(EXACT($J55,NoText),DPIANotRequired,IF($O55="",DPIANotStarted,IF(OR(NOT(EXACT(INDEX('DPIA Log'!$C$5:$C$104,MATCH($O55,'DPIA Log'!$A$5:$A$104,0)),$D55)),IFERROR(VALUE(LEFT(INDEX('DPIA Log'!$D$5:$D$104,MATCH($O55,'DPIA Log'!$A$5:$A$104,0)),1)),0)&lt;$G55),DPIAInvalid,INDEX('DPIA Log'!$E$5:$E$104,MATCH($O55,'DPIA Log'!$A$5:$A$104,0))))))</f>
        <v/>
      </c>
      <c r="O55" s="39" t="str">
        <f aca="false">IF($J55="","",IF(EXACT($J55,NoText),"",IF(SUMPRODUCT(MAX(('DPIA Log'!$B$5:$B$104=$A55)*ROW('DPIA Log'!$B$5:$B$104)))=0,"",INDEX('DPIA Log'!$A:$A,SUMPRODUCT(MAX(('DPIA Log'!$B$5:$B$104=$A55)*ROW('DPIA Log'!$B$5:$B$104)))))))</f>
        <v/>
      </c>
      <c r="P55" s="37"/>
      <c r="Q55" s="37"/>
    </row>
    <row r="56" customFormat="false" ht="27.75" hidden="false" customHeight="true" outlineLevel="0" collapsed="false">
      <c r="A56" s="35" t="s">
        <v>244</v>
      </c>
      <c r="B56" s="36"/>
      <c r="C56" s="37"/>
      <c r="D56" s="38"/>
      <c r="E56" s="38"/>
      <c r="F56" s="39" t="str">
        <f aca="false">IF(H56="","",IF(G56&gt;=4,"Yes - special category",IF(G56&gt;=3,"Yes - personal","No")))</f>
        <v/>
      </c>
      <c r="G56" s="39" t="str">
        <f aca="false">IFERROR(VALUE(LEFT(E56,1)),"")</f>
        <v/>
      </c>
      <c r="H56" s="39" t="str">
        <f aca="false">IFERROR(INDEX('Vendor Register'!$M$5:$M$34,MATCH(D56,'Vendor Register'!$A$5:$A$34,0)),"")</f>
        <v/>
      </c>
      <c r="I56" s="39" t="str">
        <f aca="false">IF(OR($D56="",$E56=""),"",IF($H56="",VerdictNoTool,IF(EXACT(IFERROR(INDEX('Vendor Register'!$T$5:$T$34,MATCH($D56,'Vendor Register'!$A$5:$A$34,0)),""),ToolStatusNotApproved),VerdictNotApproved,IF($G56&gt;$H56,VerdictBlocked,IF($G56&gt;=3,IF(EXACT($N56,DPIAComplete),VerdictDPIADone,VerdictDPIAReq),VerdictPermitted)))))</f>
        <v/>
      </c>
      <c r="J56" s="39" t="str">
        <f aca="false">IF(G56="","",IF(G56&gt;=3,"Yes","No"))</f>
        <v/>
      </c>
      <c r="K56" s="40" t="str">
        <f aca="false">IF($I56="","",IF(EXACT($I56,VerdictNotApproved),ActionNotApproved,IF(EXACT($I56,VerdictBlocked),ActionBlockedPre&amp;$G56&amp;ActionBlockedPost,IF(EXACT($I56,VerdictNoTool),ActionNoTool,IF(EXACT($N56,DPIAInvalid),ActionReassess,IF(EXACT($I56,VerdictDPIADone),ActionStandard,IF($G56&gt;=3,ActionDPIA,ActionStandard)))))))</f>
        <v/>
      </c>
      <c r="L56" s="39" t="str">
        <f aca="false">IF($I56="","",IF(OR(EXACT($I56,VerdictBlocked),EXACT($I56,VerdictNotApproved),$G56&gt;=4),RiskHigh,IF($G56&gt;=3,RiskMedium,RiskLow)))</f>
        <v/>
      </c>
      <c r="M56" s="44"/>
      <c r="N56" s="40" t="str">
        <f aca="false">IF($J56="","",IF(EXACT($J56,NoText),DPIANotRequired,IF($O56="",DPIANotStarted,IF(OR(NOT(EXACT(INDEX('DPIA Log'!$C$5:$C$104,MATCH($O56,'DPIA Log'!$A$5:$A$104,0)),$D56)),IFERROR(VALUE(LEFT(INDEX('DPIA Log'!$D$5:$D$104,MATCH($O56,'DPIA Log'!$A$5:$A$104,0)),1)),0)&lt;$G56),DPIAInvalid,INDEX('DPIA Log'!$E$5:$E$104,MATCH($O56,'DPIA Log'!$A$5:$A$104,0))))))</f>
        <v/>
      </c>
      <c r="O56" s="39" t="str">
        <f aca="false">IF($J56="","",IF(EXACT($J56,NoText),"",IF(SUMPRODUCT(MAX(('DPIA Log'!$B$5:$B$104=$A56)*ROW('DPIA Log'!$B$5:$B$104)))=0,"",INDEX('DPIA Log'!$A:$A,SUMPRODUCT(MAX(('DPIA Log'!$B$5:$B$104=$A56)*ROW('DPIA Log'!$B$5:$B$104)))))))</f>
        <v/>
      </c>
      <c r="P56" s="37"/>
      <c r="Q56" s="37"/>
    </row>
    <row r="57" customFormat="false" ht="27.75" hidden="false" customHeight="true" outlineLevel="0" collapsed="false">
      <c r="A57" s="35" t="s">
        <v>245</v>
      </c>
      <c r="B57" s="36"/>
      <c r="C57" s="37"/>
      <c r="D57" s="38"/>
      <c r="E57" s="38"/>
      <c r="F57" s="39" t="str">
        <f aca="false">IF(H57="","",IF(G57&gt;=4,"Yes - special category",IF(G57&gt;=3,"Yes - personal","No")))</f>
        <v/>
      </c>
      <c r="G57" s="39" t="str">
        <f aca="false">IFERROR(VALUE(LEFT(E57,1)),"")</f>
        <v/>
      </c>
      <c r="H57" s="39" t="str">
        <f aca="false">IFERROR(INDEX('Vendor Register'!$M$5:$M$34,MATCH(D57,'Vendor Register'!$A$5:$A$34,0)),"")</f>
        <v/>
      </c>
      <c r="I57" s="39" t="str">
        <f aca="false">IF(OR($D57="",$E57=""),"",IF($H57="",VerdictNoTool,IF(EXACT(IFERROR(INDEX('Vendor Register'!$T$5:$T$34,MATCH($D57,'Vendor Register'!$A$5:$A$34,0)),""),ToolStatusNotApproved),VerdictNotApproved,IF($G57&gt;$H57,VerdictBlocked,IF($G57&gt;=3,IF(EXACT($N57,DPIAComplete),VerdictDPIADone,VerdictDPIAReq),VerdictPermitted)))))</f>
        <v/>
      </c>
      <c r="J57" s="39" t="str">
        <f aca="false">IF(G57="","",IF(G57&gt;=3,"Yes","No"))</f>
        <v/>
      </c>
      <c r="K57" s="40" t="str">
        <f aca="false">IF($I57="","",IF(EXACT($I57,VerdictNotApproved),ActionNotApproved,IF(EXACT($I57,VerdictBlocked),ActionBlockedPre&amp;$G57&amp;ActionBlockedPost,IF(EXACT($I57,VerdictNoTool),ActionNoTool,IF(EXACT($N57,DPIAInvalid),ActionReassess,IF(EXACT($I57,VerdictDPIADone),ActionStandard,IF($G57&gt;=3,ActionDPIA,ActionStandard)))))))</f>
        <v/>
      </c>
      <c r="L57" s="39" t="str">
        <f aca="false">IF($I57="","",IF(OR(EXACT($I57,VerdictBlocked),EXACT($I57,VerdictNotApproved),$G57&gt;=4),RiskHigh,IF($G57&gt;=3,RiskMedium,RiskLow)))</f>
        <v/>
      </c>
      <c r="M57" s="44"/>
      <c r="N57" s="40" t="str">
        <f aca="false">IF($J57="","",IF(EXACT($J57,NoText),DPIANotRequired,IF($O57="",DPIANotStarted,IF(OR(NOT(EXACT(INDEX('DPIA Log'!$C$5:$C$104,MATCH($O57,'DPIA Log'!$A$5:$A$104,0)),$D57)),IFERROR(VALUE(LEFT(INDEX('DPIA Log'!$D$5:$D$104,MATCH($O57,'DPIA Log'!$A$5:$A$104,0)),1)),0)&lt;$G57),DPIAInvalid,INDEX('DPIA Log'!$E$5:$E$104,MATCH($O57,'DPIA Log'!$A$5:$A$104,0))))))</f>
        <v/>
      </c>
      <c r="O57" s="39" t="str">
        <f aca="false">IF($J57="","",IF(EXACT($J57,NoText),"",IF(SUMPRODUCT(MAX(('DPIA Log'!$B$5:$B$104=$A57)*ROW('DPIA Log'!$B$5:$B$104)))=0,"",INDEX('DPIA Log'!$A:$A,SUMPRODUCT(MAX(('DPIA Log'!$B$5:$B$104=$A57)*ROW('DPIA Log'!$B$5:$B$104)))))))</f>
        <v/>
      </c>
      <c r="P57" s="37"/>
      <c r="Q57" s="37"/>
    </row>
    <row r="58" customFormat="false" ht="27.75" hidden="false" customHeight="true" outlineLevel="0" collapsed="false">
      <c r="A58" s="35" t="s">
        <v>246</v>
      </c>
      <c r="B58" s="36"/>
      <c r="C58" s="37"/>
      <c r="D58" s="38"/>
      <c r="E58" s="38"/>
      <c r="F58" s="39" t="str">
        <f aca="false">IF(H58="","",IF(G58&gt;=4,"Yes - special category",IF(G58&gt;=3,"Yes - personal","No")))</f>
        <v/>
      </c>
      <c r="G58" s="39" t="str">
        <f aca="false">IFERROR(VALUE(LEFT(E58,1)),"")</f>
        <v/>
      </c>
      <c r="H58" s="39" t="str">
        <f aca="false">IFERROR(INDEX('Vendor Register'!$M$5:$M$34,MATCH(D58,'Vendor Register'!$A$5:$A$34,0)),"")</f>
        <v/>
      </c>
      <c r="I58" s="39" t="str">
        <f aca="false">IF(OR($D58="",$E58=""),"",IF($H58="",VerdictNoTool,IF(EXACT(IFERROR(INDEX('Vendor Register'!$T$5:$T$34,MATCH($D58,'Vendor Register'!$A$5:$A$34,0)),""),ToolStatusNotApproved),VerdictNotApproved,IF($G58&gt;$H58,VerdictBlocked,IF($G58&gt;=3,IF(EXACT($N58,DPIAComplete),VerdictDPIADone,VerdictDPIAReq),VerdictPermitted)))))</f>
        <v/>
      </c>
      <c r="J58" s="39" t="str">
        <f aca="false">IF(G58="","",IF(G58&gt;=3,"Yes","No"))</f>
        <v/>
      </c>
      <c r="K58" s="40" t="str">
        <f aca="false">IF($I58="","",IF(EXACT($I58,VerdictNotApproved),ActionNotApproved,IF(EXACT($I58,VerdictBlocked),ActionBlockedPre&amp;$G58&amp;ActionBlockedPost,IF(EXACT($I58,VerdictNoTool),ActionNoTool,IF(EXACT($N58,DPIAInvalid),ActionReassess,IF(EXACT($I58,VerdictDPIADone),ActionStandard,IF($G58&gt;=3,ActionDPIA,ActionStandard)))))))</f>
        <v/>
      </c>
      <c r="L58" s="39" t="str">
        <f aca="false">IF($I58="","",IF(OR(EXACT($I58,VerdictBlocked),EXACT($I58,VerdictNotApproved),$G58&gt;=4),RiskHigh,IF($G58&gt;=3,RiskMedium,RiskLow)))</f>
        <v/>
      </c>
      <c r="M58" s="44"/>
      <c r="N58" s="40" t="str">
        <f aca="false">IF($J58="","",IF(EXACT($J58,NoText),DPIANotRequired,IF($O58="",DPIANotStarted,IF(OR(NOT(EXACT(INDEX('DPIA Log'!$C$5:$C$104,MATCH($O58,'DPIA Log'!$A$5:$A$104,0)),$D58)),IFERROR(VALUE(LEFT(INDEX('DPIA Log'!$D$5:$D$104,MATCH($O58,'DPIA Log'!$A$5:$A$104,0)),1)),0)&lt;$G58),DPIAInvalid,INDEX('DPIA Log'!$E$5:$E$104,MATCH($O58,'DPIA Log'!$A$5:$A$104,0))))))</f>
        <v/>
      </c>
      <c r="O58" s="39" t="str">
        <f aca="false">IF($J58="","",IF(EXACT($J58,NoText),"",IF(SUMPRODUCT(MAX(('DPIA Log'!$B$5:$B$104=$A58)*ROW('DPIA Log'!$B$5:$B$104)))=0,"",INDEX('DPIA Log'!$A:$A,SUMPRODUCT(MAX(('DPIA Log'!$B$5:$B$104=$A58)*ROW('DPIA Log'!$B$5:$B$104)))))))</f>
        <v/>
      </c>
      <c r="P58" s="37"/>
      <c r="Q58" s="37"/>
    </row>
    <row r="59" customFormat="false" ht="27.75" hidden="false" customHeight="true" outlineLevel="0" collapsed="false">
      <c r="A59" s="35" t="s">
        <v>247</v>
      </c>
      <c r="B59" s="36"/>
      <c r="C59" s="37"/>
      <c r="D59" s="38"/>
      <c r="E59" s="38"/>
      <c r="F59" s="39" t="str">
        <f aca="false">IF(H59="","",IF(G59&gt;=4,"Yes - special category",IF(G59&gt;=3,"Yes - personal","No")))</f>
        <v/>
      </c>
      <c r="G59" s="39" t="str">
        <f aca="false">IFERROR(VALUE(LEFT(E59,1)),"")</f>
        <v/>
      </c>
      <c r="H59" s="39" t="str">
        <f aca="false">IFERROR(INDEX('Vendor Register'!$M$5:$M$34,MATCH(D59,'Vendor Register'!$A$5:$A$34,0)),"")</f>
        <v/>
      </c>
      <c r="I59" s="39" t="str">
        <f aca="false">IF(OR($D59="",$E59=""),"",IF($H59="",VerdictNoTool,IF(EXACT(IFERROR(INDEX('Vendor Register'!$T$5:$T$34,MATCH($D59,'Vendor Register'!$A$5:$A$34,0)),""),ToolStatusNotApproved),VerdictNotApproved,IF($G59&gt;$H59,VerdictBlocked,IF($G59&gt;=3,IF(EXACT($N59,DPIAComplete),VerdictDPIADone,VerdictDPIAReq),VerdictPermitted)))))</f>
        <v/>
      </c>
      <c r="J59" s="39" t="str">
        <f aca="false">IF(G59="","",IF(G59&gt;=3,"Yes","No"))</f>
        <v/>
      </c>
      <c r="K59" s="40" t="str">
        <f aca="false">IF($I59="","",IF(EXACT($I59,VerdictNotApproved),ActionNotApproved,IF(EXACT($I59,VerdictBlocked),ActionBlockedPre&amp;$G59&amp;ActionBlockedPost,IF(EXACT($I59,VerdictNoTool),ActionNoTool,IF(EXACT($N59,DPIAInvalid),ActionReassess,IF(EXACT($I59,VerdictDPIADone),ActionStandard,IF($G59&gt;=3,ActionDPIA,ActionStandard)))))))</f>
        <v/>
      </c>
      <c r="L59" s="39" t="str">
        <f aca="false">IF($I59="","",IF(OR(EXACT($I59,VerdictBlocked),EXACT($I59,VerdictNotApproved),$G59&gt;=4),RiskHigh,IF($G59&gt;=3,RiskMedium,RiskLow)))</f>
        <v/>
      </c>
      <c r="M59" s="44"/>
      <c r="N59" s="40" t="str">
        <f aca="false">IF($J59="","",IF(EXACT($J59,NoText),DPIANotRequired,IF($O59="",DPIANotStarted,IF(OR(NOT(EXACT(INDEX('DPIA Log'!$C$5:$C$104,MATCH($O59,'DPIA Log'!$A$5:$A$104,0)),$D59)),IFERROR(VALUE(LEFT(INDEX('DPIA Log'!$D$5:$D$104,MATCH($O59,'DPIA Log'!$A$5:$A$104,0)),1)),0)&lt;$G59),DPIAInvalid,INDEX('DPIA Log'!$E$5:$E$104,MATCH($O59,'DPIA Log'!$A$5:$A$104,0))))))</f>
        <v/>
      </c>
      <c r="O59" s="39" t="str">
        <f aca="false">IF($J59="","",IF(EXACT($J59,NoText),"",IF(SUMPRODUCT(MAX(('DPIA Log'!$B$5:$B$104=$A59)*ROW('DPIA Log'!$B$5:$B$104)))=0,"",INDEX('DPIA Log'!$A:$A,SUMPRODUCT(MAX(('DPIA Log'!$B$5:$B$104=$A59)*ROW('DPIA Log'!$B$5:$B$104)))))))</f>
        <v/>
      </c>
      <c r="P59" s="37"/>
      <c r="Q59" s="37"/>
    </row>
    <row r="60" customFormat="false" ht="27.75" hidden="false" customHeight="true" outlineLevel="0" collapsed="false">
      <c r="A60" s="35" t="s">
        <v>248</v>
      </c>
      <c r="B60" s="36"/>
      <c r="C60" s="37"/>
      <c r="D60" s="38"/>
      <c r="E60" s="38"/>
      <c r="F60" s="39" t="str">
        <f aca="false">IF(H60="","",IF(G60&gt;=4,"Yes - special category",IF(G60&gt;=3,"Yes - personal","No")))</f>
        <v/>
      </c>
      <c r="G60" s="39" t="str">
        <f aca="false">IFERROR(VALUE(LEFT(E60,1)),"")</f>
        <v/>
      </c>
      <c r="H60" s="39" t="str">
        <f aca="false">IFERROR(INDEX('Vendor Register'!$M$5:$M$34,MATCH(D60,'Vendor Register'!$A$5:$A$34,0)),"")</f>
        <v/>
      </c>
      <c r="I60" s="39" t="str">
        <f aca="false">IF(OR($D60="",$E60=""),"",IF($H60="",VerdictNoTool,IF(EXACT(IFERROR(INDEX('Vendor Register'!$T$5:$T$34,MATCH($D60,'Vendor Register'!$A$5:$A$34,0)),""),ToolStatusNotApproved),VerdictNotApproved,IF($G60&gt;$H60,VerdictBlocked,IF($G60&gt;=3,IF(EXACT($N60,DPIAComplete),VerdictDPIADone,VerdictDPIAReq),VerdictPermitted)))))</f>
        <v/>
      </c>
      <c r="J60" s="39" t="str">
        <f aca="false">IF(G60="","",IF(G60&gt;=3,"Yes","No"))</f>
        <v/>
      </c>
      <c r="K60" s="40" t="str">
        <f aca="false">IF($I60="","",IF(EXACT($I60,VerdictNotApproved),ActionNotApproved,IF(EXACT($I60,VerdictBlocked),ActionBlockedPre&amp;$G60&amp;ActionBlockedPost,IF(EXACT($I60,VerdictNoTool),ActionNoTool,IF(EXACT($N60,DPIAInvalid),ActionReassess,IF(EXACT($I60,VerdictDPIADone),ActionStandard,IF($G60&gt;=3,ActionDPIA,ActionStandard)))))))</f>
        <v/>
      </c>
      <c r="L60" s="39" t="str">
        <f aca="false">IF($I60="","",IF(OR(EXACT($I60,VerdictBlocked),EXACT($I60,VerdictNotApproved),$G60&gt;=4),RiskHigh,IF($G60&gt;=3,RiskMedium,RiskLow)))</f>
        <v/>
      </c>
      <c r="M60" s="44"/>
      <c r="N60" s="40" t="str">
        <f aca="false">IF($J60="","",IF(EXACT($J60,NoText),DPIANotRequired,IF($O60="",DPIANotStarted,IF(OR(NOT(EXACT(INDEX('DPIA Log'!$C$5:$C$104,MATCH($O60,'DPIA Log'!$A$5:$A$104,0)),$D60)),IFERROR(VALUE(LEFT(INDEX('DPIA Log'!$D$5:$D$104,MATCH($O60,'DPIA Log'!$A$5:$A$104,0)),1)),0)&lt;$G60),DPIAInvalid,INDEX('DPIA Log'!$E$5:$E$104,MATCH($O60,'DPIA Log'!$A$5:$A$104,0))))))</f>
        <v/>
      </c>
      <c r="O60" s="39" t="str">
        <f aca="false">IF($J60="","",IF(EXACT($J60,NoText),"",IF(SUMPRODUCT(MAX(('DPIA Log'!$B$5:$B$104=$A60)*ROW('DPIA Log'!$B$5:$B$104)))=0,"",INDEX('DPIA Log'!$A:$A,SUMPRODUCT(MAX(('DPIA Log'!$B$5:$B$104=$A60)*ROW('DPIA Log'!$B$5:$B$104)))))))</f>
        <v/>
      </c>
      <c r="P60" s="37"/>
      <c r="Q60" s="37"/>
    </row>
    <row r="61" customFormat="false" ht="27.75" hidden="false" customHeight="true" outlineLevel="0" collapsed="false">
      <c r="A61" s="35" t="s">
        <v>249</v>
      </c>
      <c r="B61" s="36"/>
      <c r="C61" s="37"/>
      <c r="D61" s="38"/>
      <c r="E61" s="38"/>
      <c r="F61" s="39" t="str">
        <f aca="false">IF(H61="","",IF(G61&gt;=4,"Yes - special category",IF(G61&gt;=3,"Yes - personal","No")))</f>
        <v/>
      </c>
      <c r="G61" s="39" t="str">
        <f aca="false">IFERROR(VALUE(LEFT(E61,1)),"")</f>
        <v/>
      </c>
      <c r="H61" s="39" t="str">
        <f aca="false">IFERROR(INDEX('Vendor Register'!$M$5:$M$34,MATCH(D61,'Vendor Register'!$A$5:$A$34,0)),"")</f>
        <v/>
      </c>
      <c r="I61" s="39" t="str">
        <f aca="false">IF(OR($D61="",$E61=""),"",IF($H61="",VerdictNoTool,IF(EXACT(IFERROR(INDEX('Vendor Register'!$T$5:$T$34,MATCH($D61,'Vendor Register'!$A$5:$A$34,0)),""),ToolStatusNotApproved),VerdictNotApproved,IF($G61&gt;$H61,VerdictBlocked,IF($G61&gt;=3,IF(EXACT($N61,DPIAComplete),VerdictDPIADone,VerdictDPIAReq),VerdictPermitted)))))</f>
        <v/>
      </c>
      <c r="J61" s="39" t="str">
        <f aca="false">IF(G61="","",IF(G61&gt;=3,"Yes","No"))</f>
        <v/>
      </c>
      <c r="K61" s="40" t="str">
        <f aca="false">IF($I61="","",IF(EXACT($I61,VerdictNotApproved),ActionNotApproved,IF(EXACT($I61,VerdictBlocked),ActionBlockedPre&amp;$G61&amp;ActionBlockedPost,IF(EXACT($I61,VerdictNoTool),ActionNoTool,IF(EXACT($N61,DPIAInvalid),ActionReassess,IF(EXACT($I61,VerdictDPIADone),ActionStandard,IF($G61&gt;=3,ActionDPIA,ActionStandard)))))))</f>
        <v/>
      </c>
      <c r="L61" s="39" t="str">
        <f aca="false">IF($I61="","",IF(OR(EXACT($I61,VerdictBlocked),EXACT($I61,VerdictNotApproved),$G61&gt;=4),RiskHigh,IF($G61&gt;=3,RiskMedium,RiskLow)))</f>
        <v/>
      </c>
      <c r="M61" s="44"/>
      <c r="N61" s="40" t="str">
        <f aca="false">IF($J61="","",IF(EXACT($J61,NoText),DPIANotRequired,IF($O61="",DPIANotStarted,IF(OR(NOT(EXACT(INDEX('DPIA Log'!$C$5:$C$104,MATCH($O61,'DPIA Log'!$A$5:$A$104,0)),$D61)),IFERROR(VALUE(LEFT(INDEX('DPIA Log'!$D$5:$D$104,MATCH($O61,'DPIA Log'!$A$5:$A$104,0)),1)),0)&lt;$G61),DPIAInvalid,INDEX('DPIA Log'!$E$5:$E$104,MATCH($O61,'DPIA Log'!$A$5:$A$104,0))))))</f>
        <v/>
      </c>
      <c r="O61" s="39" t="str">
        <f aca="false">IF($J61="","",IF(EXACT($J61,NoText),"",IF(SUMPRODUCT(MAX(('DPIA Log'!$B$5:$B$104=$A61)*ROW('DPIA Log'!$B$5:$B$104)))=0,"",INDEX('DPIA Log'!$A:$A,SUMPRODUCT(MAX(('DPIA Log'!$B$5:$B$104=$A61)*ROW('DPIA Log'!$B$5:$B$104)))))))</f>
        <v/>
      </c>
      <c r="P61" s="37"/>
      <c r="Q61" s="37"/>
    </row>
    <row r="62" customFormat="false" ht="27.75" hidden="false" customHeight="true" outlineLevel="0" collapsed="false">
      <c r="A62" s="35" t="s">
        <v>250</v>
      </c>
      <c r="B62" s="36"/>
      <c r="C62" s="37"/>
      <c r="D62" s="38"/>
      <c r="E62" s="38"/>
      <c r="F62" s="39" t="str">
        <f aca="false">IF(H62="","",IF(G62&gt;=4,"Yes - special category",IF(G62&gt;=3,"Yes - personal","No")))</f>
        <v/>
      </c>
      <c r="G62" s="39" t="str">
        <f aca="false">IFERROR(VALUE(LEFT(E62,1)),"")</f>
        <v/>
      </c>
      <c r="H62" s="39" t="str">
        <f aca="false">IFERROR(INDEX('Vendor Register'!$M$5:$M$34,MATCH(D62,'Vendor Register'!$A$5:$A$34,0)),"")</f>
        <v/>
      </c>
      <c r="I62" s="39" t="str">
        <f aca="false">IF(OR($D62="",$E62=""),"",IF($H62="",VerdictNoTool,IF(EXACT(IFERROR(INDEX('Vendor Register'!$T$5:$T$34,MATCH($D62,'Vendor Register'!$A$5:$A$34,0)),""),ToolStatusNotApproved),VerdictNotApproved,IF($G62&gt;$H62,VerdictBlocked,IF($G62&gt;=3,IF(EXACT($N62,DPIAComplete),VerdictDPIADone,VerdictDPIAReq),VerdictPermitted)))))</f>
        <v/>
      </c>
      <c r="J62" s="39" t="str">
        <f aca="false">IF(G62="","",IF(G62&gt;=3,"Yes","No"))</f>
        <v/>
      </c>
      <c r="K62" s="40" t="str">
        <f aca="false">IF($I62="","",IF(EXACT($I62,VerdictNotApproved),ActionNotApproved,IF(EXACT($I62,VerdictBlocked),ActionBlockedPre&amp;$G62&amp;ActionBlockedPost,IF(EXACT($I62,VerdictNoTool),ActionNoTool,IF(EXACT($N62,DPIAInvalid),ActionReassess,IF(EXACT($I62,VerdictDPIADone),ActionStandard,IF($G62&gt;=3,ActionDPIA,ActionStandard)))))))</f>
        <v/>
      </c>
      <c r="L62" s="39" t="str">
        <f aca="false">IF($I62="","",IF(OR(EXACT($I62,VerdictBlocked),EXACT($I62,VerdictNotApproved),$G62&gt;=4),RiskHigh,IF($G62&gt;=3,RiskMedium,RiskLow)))</f>
        <v/>
      </c>
      <c r="M62" s="44"/>
      <c r="N62" s="40" t="str">
        <f aca="false">IF($J62="","",IF(EXACT($J62,NoText),DPIANotRequired,IF($O62="",DPIANotStarted,IF(OR(NOT(EXACT(INDEX('DPIA Log'!$C$5:$C$104,MATCH($O62,'DPIA Log'!$A$5:$A$104,0)),$D62)),IFERROR(VALUE(LEFT(INDEX('DPIA Log'!$D$5:$D$104,MATCH($O62,'DPIA Log'!$A$5:$A$104,0)),1)),0)&lt;$G62),DPIAInvalid,INDEX('DPIA Log'!$E$5:$E$104,MATCH($O62,'DPIA Log'!$A$5:$A$104,0))))))</f>
        <v/>
      </c>
      <c r="O62" s="39" t="str">
        <f aca="false">IF($J62="","",IF(EXACT($J62,NoText),"",IF(SUMPRODUCT(MAX(('DPIA Log'!$B$5:$B$104=$A62)*ROW('DPIA Log'!$B$5:$B$104)))=0,"",INDEX('DPIA Log'!$A:$A,SUMPRODUCT(MAX(('DPIA Log'!$B$5:$B$104=$A62)*ROW('DPIA Log'!$B$5:$B$104)))))))</f>
        <v/>
      </c>
      <c r="P62" s="37"/>
      <c r="Q62" s="37"/>
    </row>
    <row r="63" customFormat="false" ht="27.75" hidden="false" customHeight="true" outlineLevel="0" collapsed="false">
      <c r="A63" s="35" t="s">
        <v>251</v>
      </c>
      <c r="B63" s="36"/>
      <c r="C63" s="37"/>
      <c r="D63" s="38"/>
      <c r="E63" s="38"/>
      <c r="F63" s="39" t="str">
        <f aca="false">IF(H63="","",IF(G63&gt;=4,"Yes - special category",IF(G63&gt;=3,"Yes - personal","No")))</f>
        <v/>
      </c>
      <c r="G63" s="39" t="str">
        <f aca="false">IFERROR(VALUE(LEFT(E63,1)),"")</f>
        <v/>
      </c>
      <c r="H63" s="39" t="str">
        <f aca="false">IFERROR(INDEX('Vendor Register'!$M$5:$M$34,MATCH(D63,'Vendor Register'!$A$5:$A$34,0)),"")</f>
        <v/>
      </c>
      <c r="I63" s="39" t="str">
        <f aca="false">IF(OR($D63="",$E63=""),"",IF($H63="",VerdictNoTool,IF(EXACT(IFERROR(INDEX('Vendor Register'!$T$5:$T$34,MATCH($D63,'Vendor Register'!$A$5:$A$34,0)),""),ToolStatusNotApproved),VerdictNotApproved,IF($G63&gt;$H63,VerdictBlocked,IF($G63&gt;=3,IF(EXACT($N63,DPIAComplete),VerdictDPIADone,VerdictDPIAReq),VerdictPermitted)))))</f>
        <v/>
      </c>
      <c r="J63" s="39" t="str">
        <f aca="false">IF(G63="","",IF(G63&gt;=3,"Yes","No"))</f>
        <v/>
      </c>
      <c r="K63" s="40" t="str">
        <f aca="false">IF($I63="","",IF(EXACT($I63,VerdictNotApproved),ActionNotApproved,IF(EXACT($I63,VerdictBlocked),ActionBlockedPre&amp;$G63&amp;ActionBlockedPost,IF(EXACT($I63,VerdictNoTool),ActionNoTool,IF(EXACT($N63,DPIAInvalid),ActionReassess,IF(EXACT($I63,VerdictDPIADone),ActionStandard,IF($G63&gt;=3,ActionDPIA,ActionStandard)))))))</f>
        <v/>
      </c>
      <c r="L63" s="39" t="str">
        <f aca="false">IF($I63="","",IF(OR(EXACT($I63,VerdictBlocked),EXACT($I63,VerdictNotApproved),$G63&gt;=4),RiskHigh,IF($G63&gt;=3,RiskMedium,RiskLow)))</f>
        <v/>
      </c>
      <c r="M63" s="44"/>
      <c r="N63" s="40" t="str">
        <f aca="false">IF($J63="","",IF(EXACT($J63,NoText),DPIANotRequired,IF($O63="",DPIANotStarted,IF(OR(NOT(EXACT(INDEX('DPIA Log'!$C$5:$C$104,MATCH($O63,'DPIA Log'!$A$5:$A$104,0)),$D63)),IFERROR(VALUE(LEFT(INDEX('DPIA Log'!$D$5:$D$104,MATCH($O63,'DPIA Log'!$A$5:$A$104,0)),1)),0)&lt;$G63),DPIAInvalid,INDEX('DPIA Log'!$E$5:$E$104,MATCH($O63,'DPIA Log'!$A$5:$A$104,0))))))</f>
        <v/>
      </c>
      <c r="O63" s="39" t="str">
        <f aca="false">IF($J63="","",IF(EXACT($J63,NoText),"",IF(SUMPRODUCT(MAX(('DPIA Log'!$B$5:$B$104=$A63)*ROW('DPIA Log'!$B$5:$B$104)))=0,"",INDEX('DPIA Log'!$A:$A,SUMPRODUCT(MAX(('DPIA Log'!$B$5:$B$104=$A63)*ROW('DPIA Log'!$B$5:$B$104)))))))</f>
        <v/>
      </c>
      <c r="P63" s="37"/>
      <c r="Q63" s="37"/>
    </row>
    <row r="64" customFormat="false" ht="27.75" hidden="false" customHeight="true" outlineLevel="0" collapsed="false">
      <c r="A64" s="35" t="s">
        <v>252</v>
      </c>
      <c r="B64" s="36"/>
      <c r="C64" s="37"/>
      <c r="D64" s="38"/>
      <c r="E64" s="38"/>
      <c r="F64" s="39" t="str">
        <f aca="false">IF(H64="","",IF(G64&gt;=4,"Yes - special category",IF(G64&gt;=3,"Yes - personal","No")))</f>
        <v/>
      </c>
      <c r="G64" s="39" t="str">
        <f aca="false">IFERROR(VALUE(LEFT(E64,1)),"")</f>
        <v/>
      </c>
      <c r="H64" s="39" t="str">
        <f aca="false">IFERROR(INDEX('Vendor Register'!$M$5:$M$34,MATCH(D64,'Vendor Register'!$A$5:$A$34,0)),"")</f>
        <v/>
      </c>
      <c r="I64" s="39" t="str">
        <f aca="false">IF(OR($D64="",$E64=""),"",IF($H64="",VerdictNoTool,IF(EXACT(IFERROR(INDEX('Vendor Register'!$T$5:$T$34,MATCH($D64,'Vendor Register'!$A$5:$A$34,0)),""),ToolStatusNotApproved),VerdictNotApproved,IF($G64&gt;$H64,VerdictBlocked,IF($G64&gt;=3,IF(EXACT($N64,DPIAComplete),VerdictDPIADone,VerdictDPIAReq),VerdictPermitted)))))</f>
        <v/>
      </c>
      <c r="J64" s="39" t="str">
        <f aca="false">IF(G64="","",IF(G64&gt;=3,"Yes","No"))</f>
        <v/>
      </c>
      <c r="K64" s="40" t="str">
        <f aca="false">IF($I64="","",IF(EXACT($I64,VerdictNotApproved),ActionNotApproved,IF(EXACT($I64,VerdictBlocked),ActionBlockedPre&amp;$G64&amp;ActionBlockedPost,IF(EXACT($I64,VerdictNoTool),ActionNoTool,IF(EXACT($N64,DPIAInvalid),ActionReassess,IF(EXACT($I64,VerdictDPIADone),ActionStandard,IF($G64&gt;=3,ActionDPIA,ActionStandard)))))))</f>
        <v/>
      </c>
      <c r="L64" s="39" t="str">
        <f aca="false">IF($I64="","",IF(OR(EXACT($I64,VerdictBlocked),EXACT($I64,VerdictNotApproved),$G64&gt;=4),RiskHigh,IF($G64&gt;=3,RiskMedium,RiskLow)))</f>
        <v/>
      </c>
      <c r="M64" s="44"/>
      <c r="N64" s="40" t="str">
        <f aca="false">IF($J64="","",IF(EXACT($J64,NoText),DPIANotRequired,IF($O64="",DPIANotStarted,IF(OR(NOT(EXACT(INDEX('DPIA Log'!$C$5:$C$104,MATCH($O64,'DPIA Log'!$A$5:$A$104,0)),$D64)),IFERROR(VALUE(LEFT(INDEX('DPIA Log'!$D$5:$D$104,MATCH($O64,'DPIA Log'!$A$5:$A$104,0)),1)),0)&lt;$G64),DPIAInvalid,INDEX('DPIA Log'!$E$5:$E$104,MATCH($O64,'DPIA Log'!$A$5:$A$104,0))))))</f>
        <v/>
      </c>
      <c r="O64" s="39" t="str">
        <f aca="false">IF($J64="","",IF(EXACT($J64,NoText),"",IF(SUMPRODUCT(MAX(('DPIA Log'!$B$5:$B$104=$A64)*ROW('DPIA Log'!$B$5:$B$104)))=0,"",INDEX('DPIA Log'!$A:$A,SUMPRODUCT(MAX(('DPIA Log'!$B$5:$B$104=$A64)*ROW('DPIA Log'!$B$5:$B$104)))))))</f>
        <v/>
      </c>
      <c r="P64" s="37"/>
      <c r="Q64" s="37"/>
    </row>
    <row r="65" customFormat="false" ht="27.75" hidden="false" customHeight="true" outlineLevel="0" collapsed="false">
      <c r="A65" s="35" t="s">
        <v>253</v>
      </c>
      <c r="B65" s="36"/>
      <c r="C65" s="37"/>
      <c r="D65" s="38"/>
      <c r="E65" s="38"/>
      <c r="F65" s="39" t="str">
        <f aca="false">IF(H65="","",IF(G65&gt;=4,"Yes - special category",IF(G65&gt;=3,"Yes - personal","No")))</f>
        <v/>
      </c>
      <c r="G65" s="39" t="str">
        <f aca="false">IFERROR(VALUE(LEFT(E65,1)),"")</f>
        <v/>
      </c>
      <c r="H65" s="39" t="str">
        <f aca="false">IFERROR(INDEX('Vendor Register'!$M$5:$M$34,MATCH(D65,'Vendor Register'!$A$5:$A$34,0)),"")</f>
        <v/>
      </c>
      <c r="I65" s="39" t="str">
        <f aca="false">IF(OR($D65="",$E65=""),"",IF($H65="",VerdictNoTool,IF(EXACT(IFERROR(INDEX('Vendor Register'!$T$5:$T$34,MATCH($D65,'Vendor Register'!$A$5:$A$34,0)),""),ToolStatusNotApproved),VerdictNotApproved,IF($G65&gt;$H65,VerdictBlocked,IF($G65&gt;=3,IF(EXACT($N65,DPIAComplete),VerdictDPIADone,VerdictDPIAReq),VerdictPermitted)))))</f>
        <v/>
      </c>
      <c r="J65" s="39" t="str">
        <f aca="false">IF(G65="","",IF(G65&gt;=3,"Yes","No"))</f>
        <v/>
      </c>
      <c r="K65" s="40" t="str">
        <f aca="false">IF($I65="","",IF(EXACT($I65,VerdictNotApproved),ActionNotApproved,IF(EXACT($I65,VerdictBlocked),ActionBlockedPre&amp;$G65&amp;ActionBlockedPost,IF(EXACT($I65,VerdictNoTool),ActionNoTool,IF(EXACT($N65,DPIAInvalid),ActionReassess,IF(EXACT($I65,VerdictDPIADone),ActionStandard,IF($G65&gt;=3,ActionDPIA,ActionStandard)))))))</f>
        <v/>
      </c>
      <c r="L65" s="39" t="str">
        <f aca="false">IF($I65="","",IF(OR(EXACT($I65,VerdictBlocked),EXACT($I65,VerdictNotApproved),$G65&gt;=4),RiskHigh,IF($G65&gt;=3,RiskMedium,RiskLow)))</f>
        <v/>
      </c>
      <c r="M65" s="44"/>
      <c r="N65" s="40" t="str">
        <f aca="false">IF($J65="","",IF(EXACT($J65,NoText),DPIANotRequired,IF($O65="",DPIANotStarted,IF(OR(NOT(EXACT(INDEX('DPIA Log'!$C$5:$C$104,MATCH($O65,'DPIA Log'!$A$5:$A$104,0)),$D65)),IFERROR(VALUE(LEFT(INDEX('DPIA Log'!$D$5:$D$104,MATCH($O65,'DPIA Log'!$A$5:$A$104,0)),1)),0)&lt;$G65),DPIAInvalid,INDEX('DPIA Log'!$E$5:$E$104,MATCH($O65,'DPIA Log'!$A$5:$A$104,0))))))</f>
        <v/>
      </c>
      <c r="O65" s="39" t="str">
        <f aca="false">IF($J65="","",IF(EXACT($J65,NoText),"",IF(SUMPRODUCT(MAX(('DPIA Log'!$B$5:$B$104=$A65)*ROW('DPIA Log'!$B$5:$B$104)))=0,"",INDEX('DPIA Log'!$A:$A,SUMPRODUCT(MAX(('DPIA Log'!$B$5:$B$104=$A65)*ROW('DPIA Log'!$B$5:$B$104)))))))</f>
        <v/>
      </c>
      <c r="P65" s="37"/>
      <c r="Q65" s="37"/>
    </row>
    <row r="66" customFormat="false" ht="27.75" hidden="false" customHeight="true" outlineLevel="0" collapsed="false">
      <c r="A66" s="35" t="s">
        <v>254</v>
      </c>
      <c r="B66" s="36"/>
      <c r="C66" s="37"/>
      <c r="D66" s="38"/>
      <c r="E66" s="38"/>
      <c r="F66" s="39" t="str">
        <f aca="false">IF(H66="","",IF(G66&gt;=4,"Yes - special category",IF(G66&gt;=3,"Yes - personal","No")))</f>
        <v/>
      </c>
      <c r="G66" s="39" t="str">
        <f aca="false">IFERROR(VALUE(LEFT(E66,1)),"")</f>
        <v/>
      </c>
      <c r="H66" s="39" t="str">
        <f aca="false">IFERROR(INDEX('Vendor Register'!$M$5:$M$34,MATCH(D66,'Vendor Register'!$A$5:$A$34,0)),"")</f>
        <v/>
      </c>
      <c r="I66" s="39" t="str">
        <f aca="false">IF(OR($D66="",$E66=""),"",IF($H66="",VerdictNoTool,IF(EXACT(IFERROR(INDEX('Vendor Register'!$T$5:$T$34,MATCH($D66,'Vendor Register'!$A$5:$A$34,0)),""),ToolStatusNotApproved),VerdictNotApproved,IF($G66&gt;$H66,VerdictBlocked,IF($G66&gt;=3,IF(EXACT($N66,DPIAComplete),VerdictDPIADone,VerdictDPIAReq),VerdictPermitted)))))</f>
        <v/>
      </c>
      <c r="J66" s="39" t="str">
        <f aca="false">IF(G66="","",IF(G66&gt;=3,"Yes","No"))</f>
        <v/>
      </c>
      <c r="K66" s="40" t="str">
        <f aca="false">IF($I66="","",IF(EXACT($I66,VerdictNotApproved),ActionNotApproved,IF(EXACT($I66,VerdictBlocked),ActionBlockedPre&amp;$G66&amp;ActionBlockedPost,IF(EXACT($I66,VerdictNoTool),ActionNoTool,IF(EXACT($N66,DPIAInvalid),ActionReassess,IF(EXACT($I66,VerdictDPIADone),ActionStandard,IF($G66&gt;=3,ActionDPIA,ActionStandard)))))))</f>
        <v/>
      </c>
      <c r="L66" s="39" t="str">
        <f aca="false">IF($I66="","",IF(OR(EXACT($I66,VerdictBlocked),EXACT($I66,VerdictNotApproved),$G66&gt;=4),RiskHigh,IF($G66&gt;=3,RiskMedium,RiskLow)))</f>
        <v/>
      </c>
      <c r="M66" s="44"/>
      <c r="N66" s="40" t="str">
        <f aca="false">IF($J66="","",IF(EXACT($J66,NoText),DPIANotRequired,IF($O66="",DPIANotStarted,IF(OR(NOT(EXACT(INDEX('DPIA Log'!$C$5:$C$104,MATCH($O66,'DPIA Log'!$A$5:$A$104,0)),$D66)),IFERROR(VALUE(LEFT(INDEX('DPIA Log'!$D$5:$D$104,MATCH($O66,'DPIA Log'!$A$5:$A$104,0)),1)),0)&lt;$G66),DPIAInvalid,INDEX('DPIA Log'!$E$5:$E$104,MATCH($O66,'DPIA Log'!$A$5:$A$104,0))))))</f>
        <v/>
      </c>
      <c r="O66" s="39" t="str">
        <f aca="false">IF($J66="","",IF(EXACT($J66,NoText),"",IF(SUMPRODUCT(MAX(('DPIA Log'!$B$5:$B$104=$A66)*ROW('DPIA Log'!$B$5:$B$104)))=0,"",INDEX('DPIA Log'!$A:$A,SUMPRODUCT(MAX(('DPIA Log'!$B$5:$B$104=$A66)*ROW('DPIA Log'!$B$5:$B$104)))))))</f>
        <v/>
      </c>
      <c r="P66" s="37"/>
      <c r="Q66" s="37"/>
    </row>
    <row r="67" customFormat="false" ht="27.75" hidden="false" customHeight="true" outlineLevel="0" collapsed="false">
      <c r="A67" s="35" t="s">
        <v>255</v>
      </c>
      <c r="B67" s="36"/>
      <c r="C67" s="37"/>
      <c r="D67" s="38"/>
      <c r="E67" s="38"/>
      <c r="F67" s="39" t="str">
        <f aca="false">IF(H67="","",IF(G67&gt;=4,"Yes - special category",IF(G67&gt;=3,"Yes - personal","No")))</f>
        <v/>
      </c>
      <c r="G67" s="39" t="str">
        <f aca="false">IFERROR(VALUE(LEFT(E67,1)),"")</f>
        <v/>
      </c>
      <c r="H67" s="39" t="str">
        <f aca="false">IFERROR(INDEX('Vendor Register'!$M$5:$M$34,MATCH(D67,'Vendor Register'!$A$5:$A$34,0)),"")</f>
        <v/>
      </c>
      <c r="I67" s="39" t="str">
        <f aca="false">IF(OR($D67="",$E67=""),"",IF($H67="",VerdictNoTool,IF(EXACT(IFERROR(INDEX('Vendor Register'!$T$5:$T$34,MATCH($D67,'Vendor Register'!$A$5:$A$34,0)),""),ToolStatusNotApproved),VerdictNotApproved,IF($G67&gt;$H67,VerdictBlocked,IF($G67&gt;=3,IF(EXACT($N67,DPIAComplete),VerdictDPIADone,VerdictDPIAReq),VerdictPermitted)))))</f>
        <v/>
      </c>
      <c r="J67" s="39" t="str">
        <f aca="false">IF(G67="","",IF(G67&gt;=3,"Yes","No"))</f>
        <v/>
      </c>
      <c r="K67" s="40" t="str">
        <f aca="false">IF($I67="","",IF(EXACT($I67,VerdictNotApproved),ActionNotApproved,IF(EXACT($I67,VerdictBlocked),ActionBlockedPre&amp;$G67&amp;ActionBlockedPost,IF(EXACT($I67,VerdictNoTool),ActionNoTool,IF(EXACT($N67,DPIAInvalid),ActionReassess,IF(EXACT($I67,VerdictDPIADone),ActionStandard,IF($G67&gt;=3,ActionDPIA,ActionStandard)))))))</f>
        <v/>
      </c>
      <c r="L67" s="39" t="str">
        <f aca="false">IF($I67="","",IF(OR(EXACT($I67,VerdictBlocked),EXACT($I67,VerdictNotApproved),$G67&gt;=4),RiskHigh,IF($G67&gt;=3,RiskMedium,RiskLow)))</f>
        <v/>
      </c>
      <c r="M67" s="44"/>
      <c r="N67" s="40" t="str">
        <f aca="false">IF($J67="","",IF(EXACT($J67,NoText),DPIANotRequired,IF($O67="",DPIANotStarted,IF(OR(NOT(EXACT(INDEX('DPIA Log'!$C$5:$C$104,MATCH($O67,'DPIA Log'!$A$5:$A$104,0)),$D67)),IFERROR(VALUE(LEFT(INDEX('DPIA Log'!$D$5:$D$104,MATCH($O67,'DPIA Log'!$A$5:$A$104,0)),1)),0)&lt;$G67),DPIAInvalid,INDEX('DPIA Log'!$E$5:$E$104,MATCH($O67,'DPIA Log'!$A$5:$A$104,0))))))</f>
        <v/>
      </c>
      <c r="O67" s="39" t="str">
        <f aca="false">IF($J67="","",IF(EXACT($J67,NoText),"",IF(SUMPRODUCT(MAX(('DPIA Log'!$B$5:$B$104=$A67)*ROW('DPIA Log'!$B$5:$B$104)))=0,"",INDEX('DPIA Log'!$A:$A,SUMPRODUCT(MAX(('DPIA Log'!$B$5:$B$104=$A67)*ROW('DPIA Log'!$B$5:$B$104)))))))</f>
        <v/>
      </c>
      <c r="P67" s="37"/>
      <c r="Q67" s="37"/>
    </row>
    <row r="68" customFormat="false" ht="27.75" hidden="false" customHeight="true" outlineLevel="0" collapsed="false">
      <c r="A68" s="35" t="s">
        <v>256</v>
      </c>
      <c r="B68" s="36"/>
      <c r="C68" s="37"/>
      <c r="D68" s="38"/>
      <c r="E68" s="38"/>
      <c r="F68" s="39" t="str">
        <f aca="false">IF(H68="","",IF(G68&gt;=4,"Yes - special category",IF(G68&gt;=3,"Yes - personal","No")))</f>
        <v/>
      </c>
      <c r="G68" s="39" t="str">
        <f aca="false">IFERROR(VALUE(LEFT(E68,1)),"")</f>
        <v/>
      </c>
      <c r="H68" s="39" t="str">
        <f aca="false">IFERROR(INDEX('Vendor Register'!$M$5:$M$34,MATCH(D68,'Vendor Register'!$A$5:$A$34,0)),"")</f>
        <v/>
      </c>
      <c r="I68" s="39" t="str">
        <f aca="false">IF(OR($D68="",$E68=""),"",IF($H68="",VerdictNoTool,IF(EXACT(IFERROR(INDEX('Vendor Register'!$T$5:$T$34,MATCH($D68,'Vendor Register'!$A$5:$A$34,0)),""),ToolStatusNotApproved),VerdictNotApproved,IF($G68&gt;$H68,VerdictBlocked,IF($G68&gt;=3,IF(EXACT($N68,DPIAComplete),VerdictDPIADone,VerdictDPIAReq),VerdictPermitted)))))</f>
        <v/>
      </c>
      <c r="J68" s="39" t="str">
        <f aca="false">IF(G68="","",IF(G68&gt;=3,"Yes","No"))</f>
        <v/>
      </c>
      <c r="K68" s="40" t="str">
        <f aca="false">IF($I68="","",IF(EXACT($I68,VerdictNotApproved),ActionNotApproved,IF(EXACT($I68,VerdictBlocked),ActionBlockedPre&amp;$G68&amp;ActionBlockedPost,IF(EXACT($I68,VerdictNoTool),ActionNoTool,IF(EXACT($N68,DPIAInvalid),ActionReassess,IF(EXACT($I68,VerdictDPIADone),ActionStandard,IF($G68&gt;=3,ActionDPIA,ActionStandard)))))))</f>
        <v/>
      </c>
      <c r="L68" s="39" t="str">
        <f aca="false">IF($I68="","",IF(OR(EXACT($I68,VerdictBlocked),EXACT($I68,VerdictNotApproved),$G68&gt;=4),RiskHigh,IF($G68&gt;=3,RiskMedium,RiskLow)))</f>
        <v/>
      </c>
      <c r="M68" s="44"/>
      <c r="N68" s="40" t="str">
        <f aca="false">IF($J68="","",IF(EXACT($J68,NoText),DPIANotRequired,IF($O68="",DPIANotStarted,IF(OR(NOT(EXACT(INDEX('DPIA Log'!$C$5:$C$104,MATCH($O68,'DPIA Log'!$A$5:$A$104,0)),$D68)),IFERROR(VALUE(LEFT(INDEX('DPIA Log'!$D$5:$D$104,MATCH($O68,'DPIA Log'!$A$5:$A$104,0)),1)),0)&lt;$G68),DPIAInvalid,INDEX('DPIA Log'!$E$5:$E$104,MATCH($O68,'DPIA Log'!$A$5:$A$104,0))))))</f>
        <v/>
      </c>
      <c r="O68" s="39" t="str">
        <f aca="false">IF($J68="","",IF(EXACT($J68,NoText),"",IF(SUMPRODUCT(MAX(('DPIA Log'!$B$5:$B$104=$A68)*ROW('DPIA Log'!$B$5:$B$104)))=0,"",INDEX('DPIA Log'!$A:$A,SUMPRODUCT(MAX(('DPIA Log'!$B$5:$B$104=$A68)*ROW('DPIA Log'!$B$5:$B$104)))))))</f>
        <v/>
      </c>
      <c r="P68" s="37"/>
      <c r="Q68" s="37"/>
    </row>
    <row r="69" customFormat="false" ht="27.75" hidden="false" customHeight="true" outlineLevel="0" collapsed="false">
      <c r="A69" s="35" t="s">
        <v>257</v>
      </c>
      <c r="B69" s="36"/>
      <c r="C69" s="37"/>
      <c r="D69" s="38"/>
      <c r="E69" s="38"/>
      <c r="F69" s="39" t="str">
        <f aca="false">IF(H69="","",IF(G69&gt;=4,"Yes - special category",IF(G69&gt;=3,"Yes - personal","No")))</f>
        <v/>
      </c>
      <c r="G69" s="39" t="str">
        <f aca="false">IFERROR(VALUE(LEFT(E69,1)),"")</f>
        <v/>
      </c>
      <c r="H69" s="39" t="str">
        <f aca="false">IFERROR(INDEX('Vendor Register'!$M$5:$M$34,MATCH(D69,'Vendor Register'!$A$5:$A$34,0)),"")</f>
        <v/>
      </c>
      <c r="I69" s="39" t="str">
        <f aca="false">IF(OR($D69="",$E69=""),"",IF($H69="",VerdictNoTool,IF(EXACT(IFERROR(INDEX('Vendor Register'!$T$5:$T$34,MATCH($D69,'Vendor Register'!$A$5:$A$34,0)),""),ToolStatusNotApproved),VerdictNotApproved,IF($G69&gt;$H69,VerdictBlocked,IF($G69&gt;=3,IF(EXACT($N69,DPIAComplete),VerdictDPIADone,VerdictDPIAReq),VerdictPermitted)))))</f>
        <v/>
      </c>
      <c r="J69" s="39" t="str">
        <f aca="false">IF(G69="","",IF(G69&gt;=3,"Yes","No"))</f>
        <v/>
      </c>
      <c r="K69" s="40" t="str">
        <f aca="false">IF($I69="","",IF(EXACT($I69,VerdictNotApproved),ActionNotApproved,IF(EXACT($I69,VerdictBlocked),ActionBlockedPre&amp;$G69&amp;ActionBlockedPost,IF(EXACT($I69,VerdictNoTool),ActionNoTool,IF(EXACT($N69,DPIAInvalid),ActionReassess,IF(EXACT($I69,VerdictDPIADone),ActionStandard,IF($G69&gt;=3,ActionDPIA,ActionStandard)))))))</f>
        <v/>
      </c>
      <c r="L69" s="39" t="str">
        <f aca="false">IF($I69="","",IF(OR(EXACT($I69,VerdictBlocked),EXACT($I69,VerdictNotApproved),$G69&gt;=4),RiskHigh,IF($G69&gt;=3,RiskMedium,RiskLow)))</f>
        <v/>
      </c>
      <c r="M69" s="44"/>
      <c r="N69" s="40" t="str">
        <f aca="false">IF($J69="","",IF(EXACT($J69,NoText),DPIANotRequired,IF($O69="",DPIANotStarted,IF(OR(NOT(EXACT(INDEX('DPIA Log'!$C$5:$C$104,MATCH($O69,'DPIA Log'!$A$5:$A$104,0)),$D69)),IFERROR(VALUE(LEFT(INDEX('DPIA Log'!$D$5:$D$104,MATCH($O69,'DPIA Log'!$A$5:$A$104,0)),1)),0)&lt;$G69),DPIAInvalid,INDEX('DPIA Log'!$E$5:$E$104,MATCH($O69,'DPIA Log'!$A$5:$A$104,0))))))</f>
        <v/>
      </c>
      <c r="O69" s="39" t="str">
        <f aca="false">IF($J69="","",IF(EXACT($J69,NoText),"",IF(SUMPRODUCT(MAX(('DPIA Log'!$B$5:$B$104=$A69)*ROW('DPIA Log'!$B$5:$B$104)))=0,"",INDEX('DPIA Log'!$A:$A,SUMPRODUCT(MAX(('DPIA Log'!$B$5:$B$104=$A69)*ROW('DPIA Log'!$B$5:$B$104)))))))</f>
        <v/>
      </c>
      <c r="P69" s="37"/>
      <c r="Q69" s="37"/>
    </row>
    <row r="70" customFormat="false" ht="27.75" hidden="false" customHeight="true" outlineLevel="0" collapsed="false">
      <c r="A70" s="35" t="s">
        <v>258</v>
      </c>
      <c r="B70" s="36"/>
      <c r="C70" s="37"/>
      <c r="D70" s="38"/>
      <c r="E70" s="38"/>
      <c r="F70" s="39" t="str">
        <f aca="false">IF(H70="","",IF(G70&gt;=4,"Yes - special category",IF(G70&gt;=3,"Yes - personal","No")))</f>
        <v/>
      </c>
      <c r="G70" s="39" t="str">
        <f aca="false">IFERROR(VALUE(LEFT(E70,1)),"")</f>
        <v/>
      </c>
      <c r="H70" s="39" t="str">
        <f aca="false">IFERROR(INDEX('Vendor Register'!$M$5:$M$34,MATCH(D70,'Vendor Register'!$A$5:$A$34,0)),"")</f>
        <v/>
      </c>
      <c r="I70" s="39" t="str">
        <f aca="false">IF(OR($D70="",$E70=""),"",IF($H70="",VerdictNoTool,IF(EXACT(IFERROR(INDEX('Vendor Register'!$T$5:$T$34,MATCH($D70,'Vendor Register'!$A$5:$A$34,0)),""),ToolStatusNotApproved),VerdictNotApproved,IF($G70&gt;$H70,VerdictBlocked,IF($G70&gt;=3,IF(EXACT($N70,DPIAComplete),VerdictDPIADone,VerdictDPIAReq),VerdictPermitted)))))</f>
        <v/>
      </c>
      <c r="J70" s="39" t="str">
        <f aca="false">IF(G70="","",IF(G70&gt;=3,"Yes","No"))</f>
        <v/>
      </c>
      <c r="K70" s="40" t="str">
        <f aca="false">IF($I70="","",IF(EXACT($I70,VerdictNotApproved),ActionNotApproved,IF(EXACT($I70,VerdictBlocked),ActionBlockedPre&amp;$G70&amp;ActionBlockedPost,IF(EXACT($I70,VerdictNoTool),ActionNoTool,IF(EXACT($N70,DPIAInvalid),ActionReassess,IF(EXACT($I70,VerdictDPIADone),ActionStandard,IF($G70&gt;=3,ActionDPIA,ActionStandard)))))))</f>
        <v/>
      </c>
      <c r="L70" s="39" t="str">
        <f aca="false">IF($I70="","",IF(OR(EXACT($I70,VerdictBlocked),EXACT($I70,VerdictNotApproved),$G70&gt;=4),RiskHigh,IF($G70&gt;=3,RiskMedium,RiskLow)))</f>
        <v/>
      </c>
      <c r="M70" s="44"/>
      <c r="N70" s="40" t="str">
        <f aca="false">IF($J70="","",IF(EXACT($J70,NoText),DPIANotRequired,IF($O70="",DPIANotStarted,IF(OR(NOT(EXACT(INDEX('DPIA Log'!$C$5:$C$104,MATCH($O70,'DPIA Log'!$A$5:$A$104,0)),$D70)),IFERROR(VALUE(LEFT(INDEX('DPIA Log'!$D$5:$D$104,MATCH($O70,'DPIA Log'!$A$5:$A$104,0)),1)),0)&lt;$G70),DPIAInvalid,INDEX('DPIA Log'!$E$5:$E$104,MATCH($O70,'DPIA Log'!$A$5:$A$104,0))))))</f>
        <v/>
      </c>
      <c r="O70" s="39" t="str">
        <f aca="false">IF($J70="","",IF(EXACT($J70,NoText),"",IF(SUMPRODUCT(MAX(('DPIA Log'!$B$5:$B$104=$A70)*ROW('DPIA Log'!$B$5:$B$104)))=0,"",INDEX('DPIA Log'!$A:$A,SUMPRODUCT(MAX(('DPIA Log'!$B$5:$B$104=$A70)*ROW('DPIA Log'!$B$5:$B$104)))))))</f>
        <v/>
      </c>
      <c r="P70" s="37"/>
      <c r="Q70" s="37"/>
    </row>
    <row r="71" customFormat="false" ht="27.75" hidden="false" customHeight="true" outlineLevel="0" collapsed="false">
      <c r="A71" s="35" t="s">
        <v>259</v>
      </c>
      <c r="B71" s="36"/>
      <c r="C71" s="37"/>
      <c r="D71" s="38"/>
      <c r="E71" s="38"/>
      <c r="F71" s="39" t="str">
        <f aca="false">IF(H71="","",IF(G71&gt;=4,"Yes - special category",IF(G71&gt;=3,"Yes - personal","No")))</f>
        <v/>
      </c>
      <c r="G71" s="39" t="str">
        <f aca="false">IFERROR(VALUE(LEFT(E71,1)),"")</f>
        <v/>
      </c>
      <c r="H71" s="39" t="str">
        <f aca="false">IFERROR(INDEX('Vendor Register'!$M$5:$M$34,MATCH(D71,'Vendor Register'!$A$5:$A$34,0)),"")</f>
        <v/>
      </c>
      <c r="I71" s="39" t="str">
        <f aca="false">IF(OR($D71="",$E71=""),"",IF($H71="",VerdictNoTool,IF(EXACT(IFERROR(INDEX('Vendor Register'!$T$5:$T$34,MATCH($D71,'Vendor Register'!$A$5:$A$34,0)),""),ToolStatusNotApproved),VerdictNotApproved,IF($G71&gt;$H71,VerdictBlocked,IF($G71&gt;=3,IF(EXACT($N71,DPIAComplete),VerdictDPIADone,VerdictDPIAReq),VerdictPermitted)))))</f>
        <v/>
      </c>
      <c r="J71" s="39" t="str">
        <f aca="false">IF(G71="","",IF(G71&gt;=3,"Yes","No"))</f>
        <v/>
      </c>
      <c r="K71" s="40" t="str">
        <f aca="false">IF($I71="","",IF(EXACT($I71,VerdictNotApproved),ActionNotApproved,IF(EXACT($I71,VerdictBlocked),ActionBlockedPre&amp;$G71&amp;ActionBlockedPost,IF(EXACT($I71,VerdictNoTool),ActionNoTool,IF(EXACT($N71,DPIAInvalid),ActionReassess,IF(EXACT($I71,VerdictDPIADone),ActionStandard,IF($G71&gt;=3,ActionDPIA,ActionStandard)))))))</f>
        <v/>
      </c>
      <c r="L71" s="39" t="str">
        <f aca="false">IF($I71="","",IF(OR(EXACT($I71,VerdictBlocked),EXACT($I71,VerdictNotApproved),$G71&gt;=4),RiskHigh,IF($G71&gt;=3,RiskMedium,RiskLow)))</f>
        <v/>
      </c>
      <c r="M71" s="44"/>
      <c r="N71" s="40" t="str">
        <f aca="false">IF($J71="","",IF(EXACT($J71,NoText),DPIANotRequired,IF($O71="",DPIANotStarted,IF(OR(NOT(EXACT(INDEX('DPIA Log'!$C$5:$C$104,MATCH($O71,'DPIA Log'!$A$5:$A$104,0)),$D71)),IFERROR(VALUE(LEFT(INDEX('DPIA Log'!$D$5:$D$104,MATCH($O71,'DPIA Log'!$A$5:$A$104,0)),1)),0)&lt;$G71),DPIAInvalid,INDEX('DPIA Log'!$E$5:$E$104,MATCH($O71,'DPIA Log'!$A$5:$A$104,0))))))</f>
        <v/>
      </c>
      <c r="O71" s="39" t="str">
        <f aca="false">IF($J71="","",IF(EXACT($J71,NoText),"",IF(SUMPRODUCT(MAX(('DPIA Log'!$B$5:$B$104=$A71)*ROW('DPIA Log'!$B$5:$B$104)))=0,"",INDEX('DPIA Log'!$A:$A,SUMPRODUCT(MAX(('DPIA Log'!$B$5:$B$104=$A71)*ROW('DPIA Log'!$B$5:$B$104)))))))</f>
        <v/>
      </c>
      <c r="P71" s="37"/>
      <c r="Q71" s="37"/>
    </row>
    <row r="72" customFormat="false" ht="27.75" hidden="false" customHeight="true" outlineLevel="0" collapsed="false">
      <c r="A72" s="35" t="s">
        <v>260</v>
      </c>
      <c r="B72" s="36"/>
      <c r="C72" s="37"/>
      <c r="D72" s="38"/>
      <c r="E72" s="38"/>
      <c r="F72" s="39" t="str">
        <f aca="false">IF(H72="","",IF(G72&gt;=4,"Yes - special category",IF(G72&gt;=3,"Yes - personal","No")))</f>
        <v/>
      </c>
      <c r="G72" s="39" t="str">
        <f aca="false">IFERROR(VALUE(LEFT(E72,1)),"")</f>
        <v/>
      </c>
      <c r="H72" s="39" t="str">
        <f aca="false">IFERROR(INDEX('Vendor Register'!$M$5:$M$34,MATCH(D72,'Vendor Register'!$A$5:$A$34,0)),"")</f>
        <v/>
      </c>
      <c r="I72" s="39" t="str">
        <f aca="false">IF(OR($D72="",$E72=""),"",IF($H72="",VerdictNoTool,IF(EXACT(IFERROR(INDEX('Vendor Register'!$T$5:$T$34,MATCH($D72,'Vendor Register'!$A$5:$A$34,0)),""),ToolStatusNotApproved),VerdictNotApproved,IF($G72&gt;$H72,VerdictBlocked,IF($G72&gt;=3,IF(EXACT($N72,DPIAComplete),VerdictDPIADone,VerdictDPIAReq),VerdictPermitted)))))</f>
        <v/>
      </c>
      <c r="J72" s="39" t="str">
        <f aca="false">IF(G72="","",IF(G72&gt;=3,"Yes","No"))</f>
        <v/>
      </c>
      <c r="K72" s="40" t="str">
        <f aca="false">IF($I72="","",IF(EXACT($I72,VerdictNotApproved),ActionNotApproved,IF(EXACT($I72,VerdictBlocked),ActionBlockedPre&amp;$G72&amp;ActionBlockedPost,IF(EXACT($I72,VerdictNoTool),ActionNoTool,IF(EXACT($N72,DPIAInvalid),ActionReassess,IF(EXACT($I72,VerdictDPIADone),ActionStandard,IF($G72&gt;=3,ActionDPIA,ActionStandard)))))))</f>
        <v/>
      </c>
      <c r="L72" s="39" t="str">
        <f aca="false">IF($I72="","",IF(OR(EXACT($I72,VerdictBlocked),EXACT($I72,VerdictNotApproved),$G72&gt;=4),RiskHigh,IF($G72&gt;=3,RiskMedium,RiskLow)))</f>
        <v/>
      </c>
      <c r="M72" s="44"/>
      <c r="N72" s="40" t="str">
        <f aca="false">IF($J72="","",IF(EXACT($J72,NoText),DPIANotRequired,IF($O72="",DPIANotStarted,IF(OR(NOT(EXACT(INDEX('DPIA Log'!$C$5:$C$104,MATCH($O72,'DPIA Log'!$A$5:$A$104,0)),$D72)),IFERROR(VALUE(LEFT(INDEX('DPIA Log'!$D$5:$D$104,MATCH($O72,'DPIA Log'!$A$5:$A$104,0)),1)),0)&lt;$G72),DPIAInvalid,INDEX('DPIA Log'!$E$5:$E$104,MATCH($O72,'DPIA Log'!$A$5:$A$104,0))))))</f>
        <v/>
      </c>
      <c r="O72" s="39" t="str">
        <f aca="false">IF($J72="","",IF(EXACT($J72,NoText),"",IF(SUMPRODUCT(MAX(('DPIA Log'!$B$5:$B$104=$A72)*ROW('DPIA Log'!$B$5:$B$104)))=0,"",INDEX('DPIA Log'!$A:$A,SUMPRODUCT(MAX(('DPIA Log'!$B$5:$B$104=$A72)*ROW('DPIA Log'!$B$5:$B$104)))))))</f>
        <v/>
      </c>
      <c r="P72" s="37"/>
      <c r="Q72" s="37"/>
    </row>
    <row r="73" customFormat="false" ht="27.75" hidden="false" customHeight="true" outlineLevel="0" collapsed="false">
      <c r="A73" s="35" t="s">
        <v>261</v>
      </c>
      <c r="B73" s="36"/>
      <c r="C73" s="37"/>
      <c r="D73" s="38"/>
      <c r="E73" s="38"/>
      <c r="F73" s="39" t="str">
        <f aca="false">IF(H73="","",IF(G73&gt;=4,"Yes - special category",IF(G73&gt;=3,"Yes - personal","No")))</f>
        <v/>
      </c>
      <c r="G73" s="39" t="str">
        <f aca="false">IFERROR(VALUE(LEFT(E73,1)),"")</f>
        <v/>
      </c>
      <c r="H73" s="39" t="str">
        <f aca="false">IFERROR(INDEX('Vendor Register'!$M$5:$M$34,MATCH(D73,'Vendor Register'!$A$5:$A$34,0)),"")</f>
        <v/>
      </c>
      <c r="I73" s="39" t="str">
        <f aca="false">IF(OR($D73="",$E73=""),"",IF($H73="",VerdictNoTool,IF(EXACT(IFERROR(INDEX('Vendor Register'!$T$5:$T$34,MATCH($D73,'Vendor Register'!$A$5:$A$34,0)),""),ToolStatusNotApproved),VerdictNotApproved,IF($G73&gt;$H73,VerdictBlocked,IF($G73&gt;=3,IF(EXACT($N73,DPIAComplete),VerdictDPIADone,VerdictDPIAReq),VerdictPermitted)))))</f>
        <v/>
      </c>
      <c r="J73" s="39" t="str">
        <f aca="false">IF(G73="","",IF(G73&gt;=3,"Yes","No"))</f>
        <v/>
      </c>
      <c r="K73" s="40" t="str">
        <f aca="false">IF($I73="","",IF(EXACT($I73,VerdictNotApproved),ActionNotApproved,IF(EXACT($I73,VerdictBlocked),ActionBlockedPre&amp;$G73&amp;ActionBlockedPost,IF(EXACT($I73,VerdictNoTool),ActionNoTool,IF(EXACT($N73,DPIAInvalid),ActionReassess,IF(EXACT($I73,VerdictDPIADone),ActionStandard,IF($G73&gt;=3,ActionDPIA,ActionStandard)))))))</f>
        <v/>
      </c>
      <c r="L73" s="39" t="str">
        <f aca="false">IF($I73="","",IF(OR(EXACT($I73,VerdictBlocked),EXACT($I73,VerdictNotApproved),$G73&gt;=4),RiskHigh,IF($G73&gt;=3,RiskMedium,RiskLow)))</f>
        <v/>
      </c>
      <c r="M73" s="44"/>
      <c r="N73" s="40" t="str">
        <f aca="false">IF($J73="","",IF(EXACT($J73,NoText),DPIANotRequired,IF($O73="",DPIANotStarted,IF(OR(NOT(EXACT(INDEX('DPIA Log'!$C$5:$C$104,MATCH($O73,'DPIA Log'!$A$5:$A$104,0)),$D73)),IFERROR(VALUE(LEFT(INDEX('DPIA Log'!$D$5:$D$104,MATCH($O73,'DPIA Log'!$A$5:$A$104,0)),1)),0)&lt;$G73),DPIAInvalid,INDEX('DPIA Log'!$E$5:$E$104,MATCH($O73,'DPIA Log'!$A$5:$A$104,0))))))</f>
        <v/>
      </c>
      <c r="O73" s="39" t="str">
        <f aca="false">IF($J73="","",IF(EXACT($J73,NoText),"",IF(SUMPRODUCT(MAX(('DPIA Log'!$B$5:$B$104=$A73)*ROW('DPIA Log'!$B$5:$B$104)))=0,"",INDEX('DPIA Log'!$A:$A,SUMPRODUCT(MAX(('DPIA Log'!$B$5:$B$104=$A73)*ROW('DPIA Log'!$B$5:$B$104)))))))</f>
        <v/>
      </c>
      <c r="P73" s="37"/>
      <c r="Q73" s="37"/>
    </row>
    <row r="74" customFormat="false" ht="27.75" hidden="false" customHeight="true" outlineLevel="0" collapsed="false">
      <c r="A74" s="35" t="s">
        <v>262</v>
      </c>
      <c r="B74" s="36"/>
      <c r="C74" s="37"/>
      <c r="D74" s="38"/>
      <c r="E74" s="38"/>
      <c r="F74" s="39" t="str">
        <f aca="false">IF(H74="","",IF(G74&gt;=4,"Yes - special category",IF(G74&gt;=3,"Yes - personal","No")))</f>
        <v/>
      </c>
      <c r="G74" s="39" t="str">
        <f aca="false">IFERROR(VALUE(LEFT(E74,1)),"")</f>
        <v/>
      </c>
      <c r="H74" s="39" t="str">
        <f aca="false">IFERROR(INDEX('Vendor Register'!$M$5:$M$34,MATCH(D74,'Vendor Register'!$A$5:$A$34,0)),"")</f>
        <v/>
      </c>
      <c r="I74" s="39" t="str">
        <f aca="false">IF(OR($D74="",$E74=""),"",IF($H74="",VerdictNoTool,IF(EXACT(IFERROR(INDEX('Vendor Register'!$T$5:$T$34,MATCH($D74,'Vendor Register'!$A$5:$A$34,0)),""),ToolStatusNotApproved),VerdictNotApproved,IF($G74&gt;$H74,VerdictBlocked,IF($G74&gt;=3,IF(EXACT($N74,DPIAComplete),VerdictDPIADone,VerdictDPIAReq),VerdictPermitted)))))</f>
        <v/>
      </c>
      <c r="J74" s="39" t="str">
        <f aca="false">IF(G74="","",IF(G74&gt;=3,"Yes","No"))</f>
        <v/>
      </c>
      <c r="K74" s="40" t="str">
        <f aca="false">IF($I74="","",IF(EXACT($I74,VerdictNotApproved),ActionNotApproved,IF(EXACT($I74,VerdictBlocked),ActionBlockedPre&amp;$G74&amp;ActionBlockedPost,IF(EXACT($I74,VerdictNoTool),ActionNoTool,IF(EXACT($N74,DPIAInvalid),ActionReassess,IF(EXACT($I74,VerdictDPIADone),ActionStandard,IF($G74&gt;=3,ActionDPIA,ActionStandard)))))))</f>
        <v/>
      </c>
      <c r="L74" s="39" t="str">
        <f aca="false">IF($I74="","",IF(OR(EXACT($I74,VerdictBlocked),EXACT($I74,VerdictNotApproved),$G74&gt;=4),RiskHigh,IF($G74&gt;=3,RiskMedium,RiskLow)))</f>
        <v/>
      </c>
      <c r="M74" s="44"/>
      <c r="N74" s="40" t="str">
        <f aca="false">IF($J74="","",IF(EXACT($J74,NoText),DPIANotRequired,IF($O74="",DPIANotStarted,IF(OR(NOT(EXACT(INDEX('DPIA Log'!$C$5:$C$104,MATCH($O74,'DPIA Log'!$A$5:$A$104,0)),$D74)),IFERROR(VALUE(LEFT(INDEX('DPIA Log'!$D$5:$D$104,MATCH($O74,'DPIA Log'!$A$5:$A$104,0)),1)),0)&lt;$G74),DPIAInvalid,INDEX('DPIA Log'!$E$5:$E$104,MATCH($O74,'DPIA Log'!$A$5:$A$104,0))))))</f>
        <v/>
      </c>
      <c r="O74" s="39" t="str">
        <f aca="false">IF($J74="","",IF(EXACT($J74,NoText),"",IF(SUMPRODUCT(MAX(('DPIA Log'!$B$5:$B$104=$A74)*ROW('DPIA Log'!$B$5:$B$104)))=0,"",INDEX('DPIA Log'!$A:$A,SUMPRODUCT(MAX(('DPIA Log'!$B$5:$B$104=$A74)*ROW('DPIA Log'!$B$5:$B$104)))))))</f>
        <v/>
      </c>
      <c r="P74" s="37"/>
      <c r="Q74" s="37"/>
    </row>
    <row r="75" customFormat="false" ht="27.75" hidden="false" customHeight="true" outlineLevel="0" collapsed="false">
      <c r="A75" s="35" t="s">
        <v>263</v>
      </c>
      <c r="B75" s="36"/>
      <c r="C75" s="37"/>
      <c r="D75" s="38"/>
      <c r="E75" s="38"/>
      <c r="F75" s="39" t="str">
        <f aca="false">IF(H75="","",IF(G75&gt;=4,"Yes - special category",IF(G75&gt;=3,"Yes - personal","No")))</f>
        <v/>
      </c>
      <c r="G75" s="39" t="str">
        <f aca="false">IFERROR(VALUE(LEFT(E75,1)),"")</f>
        <v/>
      </c>
      <c r="H75" s="39" t="str">
        <f aca="false">IFERROR(INDEX('Vendor Register'!$M$5:$M$34,MATCH(D75,'Vendor Register'!$A$5:$A$34,0)),"")</f>
        <v/>
      </c>
      <c r="I75" s="39" t="str">
        <f aca="false">IF(OR($D75="",$E75=""),"",IF($H75="",VerdictNoTool,IF(EXACT(IFERROR(INDEX('Vendor Register'!$T$5:$T$34,MATCH($D75,'Vendor Register'!$A$5:$A$34,0)),""),ToolStatusNotApproved),VerdictNotApproved,IF($G75&gt;$H75,VerdictBlocked,IF($G75&gt;=3,IF(EXACT($N75,DPIAComplete),VerdictDPIADone,VerdictDPIAReq),VerdictPermitted)))))</f>
        <v/>
      </c>
      <c r="J75" s="39" t="str">
        <f aca="false">IF(G75="","",IF(G75&gt;=3,"Yes","No"))</f>
        <v/>
      </c>
      <c r="K75" s="40" t="str">
        <f aca="false">IF($I75="","",IF(EXACT($I75,VerdictNotApproved),ActionNotApproved,IF(EXACT($I75,VerdictBlocked),ActionBlockedPre&amp;$G75&amp;ActionBlockedPost,IF(EXACT($I75,VerdictNoTool),ActionNoTool,IF(EXACT($N75,DPIAInvalid),ActionReassess,IF(EXACT($I75,VerdictDPIADone),ActionStandard,IF($G75&gt;=3,ActionDPIA,ActionStandard)))))))</f>
        <v/>
      </c>
      <c r="L75" s="39" t="str">
        <f aca="false">IF($I75="","",IF(OR(EXACT($I75,VerdictBlocked),EXACT($I75,VerdictNotApproved),$G75&gt;=4),RiskHigh,IF($G75&gt;=3,RiskMedium,RiskLow)))</f>
        <v/>
      </c>
      <c r="M75" s="44"/>
      <c r="N75" s="40" t="str">
        <f aca="false">IF($J75="","",IF(EXACT($J75,NoText),DPIANotRequired,IF($O75="",DPIANotStarted,IF(OR(NOT(EXACT(INDEX('DPIA Log'!$C$5:$C$104,MATCH($O75,'DPIA Log'!$A$5:$A$104,0)),$D75)),IFERROR(VALUE(LEFT(INDEX('DPIA Log'!$D$5:$D$104,MATCH($O75,'DPIA Log'!$A$5:$A$104,0)),1)),0)&lt;$G75),DPIAInvalid,INDEX('DPIA Log'!$E$5:$E$104,MATCH($O75,'DPIA Log'!$A$5:$A$104,0))))))</f>
        <v/>
      </c>
      <c r="O75" s="39" t="str">
        <f aca="false">IF($J75="","",IF(EXACT($J75,NoText),"",IF(SUMPRODUCT(MAX(('DPIA Log'!$B$5:$B$104=$A75)*ROW('DPIA Log'!$B$5:$B$104)))=0,"",INDEX('DPIA Log'!$A:$A,SUMPRODUCT(MAX(('DPIA Log'!$B$5:$B$104=$A75)*ROW('DPIA Log'!$B$5:$B$104)))))))</f>
        <v/>
      </c>
      <c r="P75" s="37"/>
      <c r="Q75" s="37"/>
    </row>
    <row r="76" customFormat="false" ht="27.75" hidden="false" customHeight="true" outlineLevel="0" collapsed="false">
      <c r="A76" s="35" t="s">
        <v>264</v>
      </c>
      <c r="B76" s="36"/>
      <c r="C76" s="37"/>
      <c r="D76" s="38"/>
      <c r="E76" s="38"/>
      <c r="F76" s="39" t="str">
        <f aca="false">IF(H76="","",IF(G76&gt;=4,"Yes - special category",IF(G76&gt;=3,"Yes - personal","No")))</f>
        <v/>
      </c>
      <c r="G76" s="39" t="str">
        <f aca="false">IFERROR(VALUE(LEFT(E76,1)),"")</f>
        <v/>
      </c>
      <c r="H76" s="39" t="str">
        <f aca="false">IFERROR(INDEX('Vendor Register'!$M$5:$M$34,MATCH(D76,'Vendor Register'!$A$5:$A$34,0)),"")</f>
        <v/>
      </c>
      <c r="I76" s="39" t="str">
        <f aca="false">IF(OR($D76="",$E76=""),"",IF($H76="",VerdictNoTool,IF(EXACT(IFERROR(INDEX('Vendor Register'!$T$5:$T$34,MATCH($D76,'Vendor Register'!$A$5:$A$34,0)),""),ToolStatusNotApproved),VerdictNotApproved,IF($G76&gt;$H76,VerdictBlocked,IF($G76&gt;=3,IF(EXACT($N76,DPIAComplete),VerdictDPIADone,VerdictDPIAReq),VerdictPermitted)))))</f>
        <v/>
      </c>
      <c r="J76" s="39" t="str">
        <f aca="false">IF(G76="","",IF(G76&gt;=3,"Yes","No"))</f>
        <v/>
      </c>
      <c r="K76" s="40" t="str">
        <f aca="false">IF($I76="","",IF(EXACT($I76,VerdictNotApproved),ActionNotApproved,IF(EXACT($I76,VerdictBlocked),ActionBlockedPre&amp;$G76&amp;ActionBlockedPost,IF(EXACT($I76,VerdictNoTool),ActionNoTool,IF(EXACT($N76,DPIAInvalid),ActionReassess,IF(EXACT($I76,VerdictDPIADone),ActionStandard,IF($G76&gt;=3,ActionDPIA,ActionStandard)))))))</f>
        <v/>
      </c>
      <c r="L76" s="39" t="str">
        <f aca="false">IF($I76="","",IF(OR(EXACT($I76,VerdictBlocked),EXACT($I76,VerdictNotApproved),$G76&gt;=4),RiskHigh,IF($G76&gt;=3,RiskMedium,RiskLow)))</f>
        <v/>
      </c>
      <c r="M76" s="44"/>
      <c r="N76" s="40" t="str">
        <f aca="false">IF($J76="","",IF(EXACT($J76,NoText),DPIANotRequired,IF($O76="",DPIANotStarted,IF(OR(NOT(EXACT(INDEX('DPIA Log'!$C$5:$C$104,MATCH($O76,'DPIA Log'!$A$5:$A$104,0)),$D76)),IFERROR(VALUE(LEFT(INDEX('DPIA Log'!$D$5:$D$104,MATCH($O76,'DPIA Log'!$A$5:$A$104,0)),1)),0)&lt;$G76),DPIAInvalid,INDEX('DPIA Log'!$E$5:$E$104,MATCH($O76,'DPIA Log'!$A$5:$A$104,0))))))</f>
        <v/>
      </c>
      <c r="O76" s="39" t="str">
        <f aca="false">IF($J76="","",IF(EXACT($J76,NoText),"",IF(SUMPRODUCT(MAX(('DPIA Log'!$B$5:$B$104=$A76)*ROW('DPIA Log'!$B$5:$B$104)))=0,"",INDEX('DPIA Log'!$A:$A,SUMPRODUCT(MAX(('DPIA Log'!$B$5:$B$104=$A76)*ROW('DPIA Log'!$B$5:$B$104)))))))</f>
        <v/>
      </c>
      <c r="P76" s="37"/>
      <c r="Q76" s="37"/>
    </row>
    <row r="77" customFormat="false" ht="27.75" hidden="false" customHeight="true" outlineLevel="0" collapsed="false">
      <c r="A77" s="35" t="s">
        <v>265</v>
      </c>
      <c r="B77" s="36"/>
      <c r="C77" s="37"/>
      <c r="D77" s="38"/>
      <c r="E77" s="38"/>
      <c r="F77" s="39" t="str">
        <f aca="false">IF(H77="","",IF(G77&gt;=4,"Yes - special category",IF(G77&gt;=3,"Yes - personal","No")))</f>
        <v/>
      </c>
      <c r="G77" s="39" t="str">
        <f aca="false">IFERROR(VALUE(LEFT(E77,1)),"")</f>
        <v/>
      </c>
      <c r="H77" s="39" t="str">
        <f aca="false">IFERROR(INDEX('Vendor Register'!$M$5:$M$34,MATCH(D77,'Vendor Register'!$A$5:$A$34,0)),"")</f>
        <v/>
      </c>
      <c r="I77" s="39" t="str">
        <f aca="false">IF(OR($D77="",$E77=""),"",IF($H77="",VerdictNoTool,IF(EXACT(IFERROR(INDEX('Vendor Register'!$T$5:$T$34,MATCH($D77,'Vendor Register'!$A$5:$A$34,0)),""),ToolStatusNotApproved),VerdictNotApproved,IF($G77&gt;$H77,VerdictBlocked,IF($G77&gt;=3,IF(EXACT($N77,DPIAComplete),VerdictDPIADone,VerdictDPIAReq),VerdictPermitted)))))</f>
        <v/>
      </c>
      <c r="J77" s="39" t="str">
        <f aca="false">IF(G77="","",IF(G77&gt;=3,"Yes","No"))</f>
        <v/>
      </c>
      <c r="K77" s="40" t="str">
        <f aca="false">IF($I77="","",IF(EXACT($I77,VerdictNotApproved),ActionNotApproved,IF(EXACT($I77,VerdictBlocked),ActionBlockedPre&amp;$G77&amp;ActionBlockedPost,IF(EXACT($I77,VerdictNoTool),ActionNoTool,IF(EXACT($N77,DPIAInvalid),ActionReassess,IF(EXACT($I77,VerdictDPIADone),ActionStandard,IF($G77&gt;=3,ActionDPIA,ActionStandard)))))))</f>
        <v/>
      </c>
      <c r="L77" s="39" t="str">
        <f aca="false">IF($I77="","",IF(OR(EXACT($I77,VerdictBlocked),EXACT($I77,VerdictNotApproved),$G77&gt;=4),RiskHigh,IF($G77&gt;=3,RiskMedium,RiskLow)))</f>
        <v/>
      </c>
      <c r="M77" s="44"/>
      <c r="N77" s="40" t="str">
        <f aca="false">IF($J77="","",IF(EXACT($J77,NoText),DPIANotRequired,IF($O77="",DPIANotStarted,IF(OR(NOT(EXACT(INDEX('DPIA Log'!$C$5:$C$104,MATCH($O77,'DPIA Log'!$A$5:$A$104,0)),$D77)),IFERROR(VALUE(LEFT(INDEX('DPIA Log'!$D$5:$D$104,MATCH($O77,'DPIA Log'!$A$5:$A$104,0)),1)),0)&lt;$G77),DPIAInvalid,INDEX('DPIA Log'!$E$5:$E$104,MATCH($O77,'DPIA Log'!$A$5:$A$104,0))))))</f>
        <v/>
      </c>
      <c r="O77" s="39" t="str">
        <f aca="false">IF($J77="","",IF(EXACT($J77,NoText),"",IF(SUMPRODUCT(MAX(('DPIA Log'!$B$5:$B$104=$A77)*ROW('DPIA Log'!$B$5:$B$104)))=0,"",INDEX('DPIA Log'!$A:$A,SUMPRODUCT(MAX(('DPIA Log'!$B$5:$B$104=$A77)*ROW('DPIA Log'!$B$5:$B$104)))))))</f>
        <v/>
      </c>
      <c r="P77" s="37"/>
      <c r="Q77" s="37"/>
    </row>
    <row r="78" customFormat="false" ht="27.75" hidden="false" customHeight="true" outlineLevel="0" collapsed="false">
      <c r="A78" s="35" t="s">
        <v>266</v>
      </c>
      <c r="B78" s="36"/>
      <c r="C78" s="37"/>
      <c r="D78" s="38"/>
      <c r="E78" s="38"/>
      <c r="F78" s="39" t="str">
        <f aca="false">IF(H78="","",IF(G78&gt;=4,"Yes - special category",IF(G78&gt;=3,"Yes - personal","No")))</f>
        <v/>
      </c>
      <c r="G78" s="39" t="str">
        <f aca="false">IFERROR(VALUE(LEFT(E78,1)),"")</f>
        <v/>
      </c>
      <c r="H78" s="39" t="str">
        <f aca="false">IFERROR(INDEX('Vendor Register'!$M$5:$M$34,MATCH(D78,'Vendor Register'!$A$5:$A$34,0)),"")</f>
        <v/>
      </c>
      <c r="I78" s="39" t="str">
        <f aca="false">IF(OR($D78="",$E78=""),"",IF($H78="",VerdictNoTool,IF(EXACT(IFERROR(INDEX('Vendor Register'!$T$5:$T$34,MATCH($D78,'Vendor Register'!$A$5:$A$34,0)),""),ToolStatusNotApproved),VerdictNotApproved,IF($G78&gt;$H78,VerdictBlocked,IF($G78&gt;=3,IF(EXACT($N78,DPIAComplete),VerdictDPIADone,VerdictDPIAReq),VerdictPermitted)))))</f>
        <v/>
      </c>
      <c r="J78" s="39" t="str">
        <f aca="false">IF(G78="","",IF(G78&gt;=3,"Yes","No"))</f>
        <v/>
      </c>
      <c r="K78" s="40" t="str">
        <f aca="false">IF($I78="","",IF(EXACT($I78,VerdictNotApproved),ActionNotApproved,IF(EXACT($I78,VerdictBlocked),ActionBlockedPre&amp;$G78&amp;ActionBlockedPost,IF(EXACT($I78,VerdictNoTool),ActionNoTool,IF(EXACT($N78,DPIAInvalid),ActionReassess,IF(EXACT($I78,VerdictDPIADone),ActionStandard,IF($G78&gt;=3,ActionDPIA,ActionStandard)))))))</f>
        <v/>
      </c>
      <c r="L78" s="39" t="str">
        <f aca="false">IF($I78="","",IF(OR(EXACT($I78,VerdictBlocked),EXACT($I78,VerdictNotApproved),$G78&gt;=4),RiskHigh,IF($G78&gt;=3,RiskMedium,RiskLow)))</f>
        <v/>
      </c>
      <c r="M78" s="44"/>
      <c r="N78" s="40" t="str">
        <f aca="false">IF($J78="","",IF(EXACT($J78,NoText),DPIANotRequired,IF($O78="",DPIANotStarted,IF(OR(NOT(EXACT(INDEX('DPIA Log'!$C$5:$C$104,MATCH($O78,'DPIA Log'!$A$5:$A$104,0)),$D78)),IFERROR(VALUE(LEFT(INDEX('DPIA Log'!$D$5:$D$104,MATCH($O78,'DPIA Log'!$A$5:$A$104,0)),1)),0)&lt;$G78),DPIAInvalid,INDEX('DPIA Log'!$E$5:$E$104,MATCH($O78,'DPIA Log'!$A$5:$A$104,0))))))</f>
        <v/>
      </c>
      <c r="O78" s="39" t="str">
        <f aca="false">IF($J78="","",IF(EXACT($J78,NoText),"",IF(SUMPRODUCT(MAX(('DPIA Log'!$B$5:$B$104=$A78)*ROW('DPIA Log'!$B$5:$B$104)))=0,"",INDEX('DPIA Log'!$A:$A,SUMPRODUCT(MAX(('DPIA Log'!$B$5:$B$104=$A78)*ROW('DPIA Log'!$B$5:$B$104)))))))</f>
        <v/>
      </c>
      <c r="P78" s="37"/>
      <c r="Q78" s="37"/>
    </row>
    <row r="79" customFormat="false" ht="27.75" hidden="false" customHeight="true" outlineLevel="0" collapsed="false">
      <c r="A79" s="35" t="s">
        <v>267</v>
      </c>
      <c r="B79" s="36"/>
      <c r="C79" s="37"/>
      <c r="D79" s="38"/>
      <c r="E79" s="38"/>
      <c r="F79" s="39" t="str">
        <f aca="false">IF(H79="","",IF(G79&gt;=4,"Yes - special category",IF(G79&gt;=3,"Yes - personal","No")))</f>
        <v/>
      </c>
      <c r="G79" s="39" t="str">
        <f aca="false">IFERROR(VALUE(LEFT(E79,1)),"")</f>
        <v/>
      </c>
      <c r="H79" s="39" t="str">
        <f aca="false">IFERROR(INDEX('Vendor Register'!$M$5:$M$34,MATCH(D79,'Vendor Register'!$A$5:$A$34,0)),"")</f>
        <v/>
      </c>
      <c r="I79" s="39" t="str">
        <f aca="false">IF(OR($D79="",$E79=""),"",IF($H79="",VerdictNoTool,IF(EXACT(IFERROR(INDEX('Vendor Register'!$T$5:$T$34,MATCH($D79,'Vendor Register'!$A$5:$A$34,0)),""),ToolStatusNotApproved),VerdictNotApproved,IF($G79&gt;$H79,VerdictBlocked,IF($G79&gt;=3,IF(EXACT($N79,DPIAComplete),VerdictDPIADone,VerdictDPIAReq),VerdictPermitted)))))</f>
        <v/>
      </c>
      <c r="J79" s="39" t="str">
        <f aca="false">IF(G79="","",IF(G79&gt;=3,"Yes","No"))</f>
        <v/>
      </c>
      <c r="K79" s="40" t="str">
        <f aca="false">IF($I79="","",IF(EXACT($I79,VerdictNotApproved),ActionNotApproved,IF(EXACT($I79,VerdictBlocked),ActionBlockedPre&amp;$G79&amp;ActionBlockedPost,IF(EXACT($I79,VerdictNoTool),ActionNoTool,IF(EXACT($N79,DPIAInvalid),ActionReassess,IF(EXACT($I79,VerdictDPIADone),ActionStandard,IF($G79&gt;=3,ActionDPIA,ActionStandard)))))))</f>
        <v/>
      </c>
      <c r="L79" s="39" t="str">
        <f aca="false">IF($I79="","",IF(OR(EXACT($I79,VerdictBlocked),EXACT($I79,VerdictNotApproved),$G79&gt;=4),RiskHigh,IF($G79&gt;=3,RiskMedium,RiskLow)))</f>
        <v/>
      </c>
      <c r="M79" s="44"/>
      <c r="N79" s="40" t="str">
        <f aca="false">IF($J79="","",IF(EXACT($J79,NoText),DPIANotRequired,IF($O79="",DPIANotStarted,IF(OR(NOT(EXACT(INDEX('DPIA Log'!$C$5:$C$104,MATCH($O79,'DPIA Log'!$A$5:$A$104,0)),$D79)),IFERROR(VALUE(LEFT(INDEX('DPIA Log'!$D$5:$D$104,MATCH($O79,'DPIA Log'!$A$5:$A$104,0)),1)),0)&lt;$G79),DPIAInvalid,INDEX('DPIA Log'!$E$5:$E$104,MATCH($O79,'DPIA Log'!$A$5:$A$104,0))))))</f>
        <v/>
      </c>
      <c r="O79" s="39" t="str">
        <f aca="false">IF($J79="","",IF(EXACT($J79,NoText),"",IF(SUMPRODUCT(MAX(('DPIA Log'!$B$5:$B$104=$A79)*ROW('DPIA Log'!$B$5:$B$104)))=0,"",INDEX('DPIA Log'!$A:$A,SUMPRODUCT(MAX(('DPIA Log'!$B$5:$B$104=$A79)*ROW('DPIA Log'!$B$5:$B$104)))))))</f>
        <v/>
      </c>
      <c r="P79" s="37"/>
      <c r="Q79" s="37"/>
    </row>
  </sheetData>
  <conditionalFormatting sqref="I5:I79">
    <cfRule type="expression" priority="2" aboveAverage="0" equalAverage="0" bottom="0" percent="0" rank="0" text="" dxfId="3">
      <formula>ISNUMBER(SEARCH("BLOCKED",I5))</formula>
    </cfRule>
    <cfRule type="expression" priority="3" aboveAverage="0" equalAverage="0" bottom="0" percent="0" rank="0" text="" dxfId="4">
      <formula>EXACT(I5,VerdictDPIADone)</formula>
    </cfRule>
    <cfRule type="expression" priority="4" aboveAverage="0" equalAverage="0" bottom="0" percent="0" rank="0" text="" dxfId="5">
      <formula>ISNUMBER(SEARCH("DPIA",I5))</formula>
    </cfRule>
    <cfRule type="expression" priority="5" aboveAverage="0" equalAverage="0" bottom="0" percent="0" rank="0" text="" dxfId="4">
      <formula>EXACT(I5,"Permitted")</formula>
    </cfRule>
  </conditionalFormatting>
  <conditionalFormatting sqref="L5:L79">
    <cfRule type="expression" priority="6" aboveAverage="0" equalAverage="0" bottom="0" percent="0" rank="0" text="" dxfId="3">
      <formula>EXACT(L5,"High")</formula>
    </cfRule>
    <cfRule type="expression" priority="7" aboveAverage="0" equalAverage="0" bottom="0" percent="0" rank="0" text="" dxfId="5">
      <formula>EXACT(L5,"Medium")</formula>
    </cfRule>
    <cfRule type="expression" priority="8" aboveAverage="0" equalAverage="0" bottom="0" percent="0" rank="0" text="" dxfId="4">
      <formula>EXACT(L5,"Low")</formula>
    </cfRule>
  </conditionalFormatting>
  <dataValidations count="3">
    <dataValidation allowBlank="true" errorStyle="stop" operator="between" showDropDown="false" showErrorMessage="false" showInputMessage="false" sqref="D5:D79" type="list">
      <formula1>ToolNames</formula1>
      <formula2>0</formula2>
    </dataValidation>
    <dataValidation allowBlank="true" errorStyle="stop" operator="between" showDropDown="false" showErrorMessage="false" showInputMessage="false" sqref="E5:E79" type="list">
      <formula1>DataClasses</formula1>
      <formula2>0</formula2>
    </dataValidation>
    <dataValidation allowBlank="true" errorStyle="stop" operator="between" showDropDown="false" showErrorMessage="false" showInputMessage="false" sqref="M5:M79" type="list">
      <formula1>UCStatus</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X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5"/>
    <col collapsed="false" customWidth="true" hidden="false" outlineLevel="0" max="2" min="2" style="1" width="13"/>
    <col collapsed="false" customWidth="true" hidden="false" outlineLevel="0" max="3" min="3" style="1" width="16"/>
    <col collapsed="false" customWidth="true" hidden="false" outlineLevel="0" max="4" min="4" style="1" width="12"/>
    <col collapsed="false" customWidth="true" hidden="false" outlineLevel="0" max="5" min="5" style="1" width="11"/>
    <col collapsed="false" customWidth="true" hidden="false" outlineLevel="0" max="6" min="6" style="1" width="15"/>
    <col collapsed="false" customWidth="true" hidden="false" outlineLevel="0" max="7" min="7" style="1" width="11"/>
    <col collapsed="false" customWidth="true" hidden="false" outlineLevel="0" max="8" min="8" style="1" width="12"/>
    <col collapsed="false" customWidth="true" hidden="false" outlineLevel="0" max="9" min="9" style="1" width="19"/>
    <col collapsed="false" customWidth="true" hidden="false" outlineLevel="0" max="10" min="10" style="1" width="13"/>
    <col collapsed="false" customWidth="true" hidden="false" outlineLevel="0" max="11" min="11" style="1" width="14"/>
    <col collapsed="false" customWidth="true" hidden="false" outlineLevel="0" max="12" min="12" style="1" width="18"/>
    <col collapsed="false" customWidth="true" hidden="false" outlineLevel="0" max="13" min="13" style="1" width="6"/>
    <col collapsed="false" customWidth="true" hidden="false" outlineLevel="0" max="15" min="14" style="1" width="9"/>
    <col collapsed="false" customWidth="true" hidden="false" outlineLevel="0" max="16" min="16" style="1" width="40"/>
    <col collapsed="false" customWidth="true" hidden="false" outlineLevel="0" max="17" min="17" style="1" width="38"/>
    <col collapsed="false" customWidth="true" hidden="false" outlineLevel="0" max="19" min="18" style="1" width="20"/>
    <col collapsed="false" customWidth="true" hidden="false" outlineLevel="0" max="20" min="20" style="1" width="14"/>
    <col collapsed="false" customWidth="true" hidden="false" outlineLevel="0" max="21" min="21" style="1" width="15"/>
    <col collapsed="false" customWidth="true" hidden="false" outlineLevel="0" max="23" min="23" style="1" width="16"/>
    <col collapsed="false" customWidth="true" hidden="false" outlineLevel="0" max="24" min="24" style="1" width="38"/>
  </cols>
  <sheetData>
    <row r="1" customFormat="false" ht="18" hidden="false" customHeight="true" outlineLevel="0" collapsed="false">
      <c r="A1" s="32" t="s">
        <v>268</v>
      </c>
    </row>
    <row r="2" customFormat="false" ht="15" hidden="false" customHeight="true" outlineLevel="0" collapsed="false">
      <c r="A2" s="33" t="s">
        <v>269</v>
      </c>
    </row>
    <row r="3" customFormat="false" ht="15" hidden="false" customHeight="true" outlineLevel="0" collapsed="false"/>
    <row r="4" customFormat="false" ht="43.5" hidden="false" customHeight="true" outlineLevel="0" collapsed="false">
      <c r="A4" s="45" t="s">
        <v>270</v>
      </c>
      <c r="B4" s="45" t="s">
        <v>271</v>
      </c>
      <c r="C4" s="45" t="s">
        <v>272</v>
      </c>
      <c r="D4" s="45" t="s">
        <v>273</v>
      </c>
      <c r="E4" s="45" t="s">
        <v>274</v>
      </c>
      <c r="F4" s="45" t="s">
        <v>275</v>
      </c>
      <c r="G4" s="45" t="s">
        <v>276</v>
      </c>
      <c r="H4" s="45" t="s">
        <v>277</v>
      </c>
      <c r="I4" s="45" t="s">
        <v>278</v>
      </c>
      <c r="J4" s="45" t="s">
        <v>279</v>
      </c>
      <c r="K4" s="45" t="s">
        <v>280</v>
      </c>
      <c r="L4" s="45" t="s">
        <v>281</v>
      </c>
      <c r="M4" s="45" t="s">
        <v>282</v>
      </c>
      <c r="N4" s="45" t="s">
        <v>283</v>
      </c>
      <c r="O4" s="45" t="s">
        <v>284</v>
      </c>
      <c r="P4" s="45" t="s">
        <v>285</v>
      </c>
      <c r="Q4" s="45" t="s">
        <v>286</v>
      </c>
      <c r="R4" s="45" t="s">
        <v>287</v>
      </c>
      <c r="S4" s="45" t="s">
        <v>288</v>
      </c>
      <c r="T4" s="45" t="s">
        <v>289</v>
      </c>
      <c r="U4" s="45" t="s">
        <v>290</v>
      </c>
      <c r="V4" s="45" t="s">
        <v>291</v>
      </c>
      <c r="W4" s="45" t="s">
        <v>292</v>
      </c>
      <c r="X4" s="45" t="s">
        <v>293</v>
      </c>
    </row>
    <row r="5" customFormat="false" ht="103.5" hidden="false" customHeight="true" outlineLevel="0" collapsed="false">
      <c r="A5" s="46" t="s">
        <v>175</v>
      </c>
      <c r="B5" s="36" t="s">
        <v>294</v>
      </c>
      <c r="C5" s="36" t="s">
        <v>295</v>
      </c>
      <c r="D5" s="38" t="s">
        <v>296</v>
      </c>
      <c r="E5" s="38" t="s">
        <v>178</v>
      </c>
      <c r="F5" s="36" t="s">
        <v>297</v>
      </c>
      <c r="G5" s="38" t="s">
        <v>298</v>
      </c>
      <c r="H5" s="38" t="s">
        <v>299</v>
      </c>
      <c r="I5" s="36" t="s">
        <v>300</v>
      </c>
      <c r="J5" s="38" t="s">
        <v>301</v>
      </c>
      <c r="K5" s="37" t="s">
        <v>302</v>
      </c>
      <c r="L5" s="39" t="str">
        <f aca="false">IF(M5="","",CHOOSE(M5,"Public","Internal (non-personal)","Confidential / personal","Special category / criminal / privileged"))</f>
        <v>Confidential / personal</v>
      </c>
      <c r="M5" s="39" t="n">
        <f aca="false">IF(D5="","",IF(AND(OR(D5="Team",D5="Business",D5="Enterprise",D5="API",D5="Self-hosted"),G5="Yes",H5="Yes"),4,IF(OR(D5="Team",D5="Business",D5="Enterprise",D5="API",D5="Self-hosted"),IF(G5="Yes",3,2),IF(OR(D5="Pro",D5="Max",D5="Free"),2,1))))</f>
        <v>3</v>
      </c>
      <c r="N5" s="39" t="n">
        <f aca="false">IF(A5="","",COUNTIF('Use Cases'!$D$5:$D$79,A5))</f>
        <v>1</v>
      </c>
      <c r="O5" s="39" t="n">
        <f aca="false">IF($A5="","",COUNTIFS('Use Cases'!$D$5:$D$79,$A5,'Use Cases'!$I$5:$I$79,VerdictBlocked)+COUNTIFS('Use Cases'!$D$5:$D$79,$A5,'Use Cases'!$I$5:$I$79,VerdictNotApproved))</f>
        <v>0</v>
      </c>
      <c r="P5" s="40" t="str">
        <f aca="false">IF($M5="","",INDEX(ClearedFor,MATCH($M5,ClsKeys,0)))</f>
        <v>Up to confidential and personal data</v>
      </c>
      <c r="Q5" s="40" t="str">
        <f aca="false">IF($M5="","",INDEX(NotClearedFor,MATCH($M5,ClsKeys,0)))</f>
        <v>Special category, criminal offence or privileged material (class 4)</v>
      </c>
      <c r="R5" s="39" t="str">
        <f aca="false" t="array" ref="R5:R5">IF($A5="","",_xlfn.TEXTJOIN(", ",TRUE(),IF(('Use Cases'!$D$5:$D$79=$A5)*(EXACT('Use Cases'!$I$5:$I$79,VerdictBlocked)+EXACT('Use Cases'!$I$5:$I$79,VerdictNotApproved)&gt;0),'Use Cases'!$A$5:$A$79,"")))</f>
        <v/>
      </c>
      <c r="S5" s="39" t="str">
        <f aca="false" t="array" ref="S5:S5">IF($A5="","",_xlfn.TEXTJOIN(", ",TRUE(),IF(('Use Cases'!$D$5:$D$79=$A5)*EXACT('Use Cases'!$N$5:$N$79,DPIAInvalid),'Use Cases'!$A$5:$A$79,"")))</f>
        <v/>
      </c>
      <c r="T5" s="41" t="s">
        <v>303</v>
      </c>
      <c r="U5" s="47" t="s">
        <v>304</v>
      </c>
      <c r="V5" s="47" t="s">
        <v>305</v>
      </c>
      <c r="W5" s="47" t="s">
        <v>306</v>
      </c>
      <c r="X5" s="36" t="s">
        <v>307</v>
      </c>
    </row>
    <row r="6" customFormat="false" ht="103.5" hidden="false" customHeight="true" outlineLevel="0" collapsed="false">
      <c r="A6" s="46" t="s">
        <v>182</v>
      </c>
      <c r="B6" s="36" t="s">
        <v>294</v>
      </c>
      <c r="C6" s="36" t="s">
        <v>308</v>
      </c>
      <c r="D6" s="38" t="s">
        <v>296</v>
      </c>
      <c r="E6" s="38" t="s">
        <v>178</v>
      </c>
      <c r="F6" s="36" t="s">
        <v>309</v>
      </c>
      <c r="G6" s="38" t="s">
        <v>298</v>
      </c>
      <c r="H6" s="38" t="s">
        <v>299</v>
      </c>
      <c r="I6" s="36" t="s">
        <v>300</v>
      </c>
      <c r="J6" s="38" t="s">
        <v>301</v>
      </c>
      <c r="K6" s="37" t="s">
        <v>302</v>
      </c>
      <c r="L6" s="39" t="str">
        <f aca="false">IF(M6="","",CHOOSE(M6,"Public","Internal (non-personal)","Confidential / personal","Special category / criminal / privileged"))</f>
        <v>Confidential / personal</v>
      </c>
      <c r="M6" s="39" t="n">
        <f aca="false">IF(D6="","",IF(AND(OR(D6="Team",D6="Business",D6="Enterprise",D6="API",D6="Self-hosted"),G6="Yes",H6="Yes"),4,IF(OR(D6="Team",D6="Business",D6="Enterprise",D6="API",D6="Self-hosted"),IF(G6="Yes",3,2),IF(OR(D6="Pro",D6="Max",D6="Free"),2,1))))</f>
        <v>3</v>
      </c>
      <c r="N6" s="39" t="n">
        <f aca="false">IF(A6="","",COUNTIF('Use Cases'!$D$5:$D$79,A6))</f>
        <v>1</v>
      </c>
      <c r="O6" s="39" t="n">
        <f aca="false">IF($A6="","",COUNTIFS('Use Cases'!$D$5:$D$79,$A6,'Use Cases'!$I$5:$I$79,VerdictBlocked)+COUNTIFS('Use Cases'!$D$5:$D$79,$A6,'Use Cases'!$I$5:$I$79,VerdictNotApproved))</f>
        <v>0</v>
      </c>
      <c r="P6" s="40" t="str">
        <f aca="false">IF($M6="","",INDEX(ClearedFor,MATCH($M6,ClsKeys,0)))</f>
        <v>Up to confidential and personal data</v>
      </c>
      <c r="Q6" s="40" t="str">
        <f aca="false">IF($M6="","",INDEX(NotClearedFor,MATCH($M6,ClsKeys,0)))</f>
        <v>Special category, criminal offence or privileged material (class 4)</v>
      </c>
      <c r="R6" s="39" t="str">
        <f aca="false" t="array" ref="R6:R6">IF($A6="","",_xlfn.TEXTJOIN(", ",TRUE(),IF(('Use Cases'!$D$5:$D$79=$A6)*(EXACT('Use Cases'!$I$5:$I$79,VerdictBlocked)+EXACT('Use Cases'!$I$5:$I$79,VerdictNotApproved)&gt;0),'Use Cases'!$A$5:$A$79,"")))</f>
        <v/>
      </c>
      <c r="S6" s="39" t="str">
        <f aca="false" t="array" ref="S6:S6">IF($A6="","",_xlfn.TEXTJOIN(", ",TRUE(),IF(('Use Cases'!$D$5:$D$79=$A6)*EXACT('Use Cases'!$N$5:$N$79,DPIAInvalid),'Use Cases'!$A$5:$A$79,"")))</f>
        <v/>
      </c>
      <c r="T6" s="41" t="s">
        <v>310</v>
      </c>
      <c r="U6" s="47" t="s">
        <v>304</v>
      </c>
      <c r="V6" s="47" t="s">
        <v>305</v>
      </c>
      <c r="W6" s="47" t="s">
        <v>306</v>
      </c>
      <c r="X6" s="36" t="s">
        <v>311</v>
      </c>
    </row>
    <row r="7" customFormat="false" ht="103.5" hidden="false" customHeight="true" outlineLevel="0" collapsed="false">
      <c r="A7" s="46" t="s">
        <v>187</v>
      </c>
      <c r="B7" s="36" t="s">
        <v>312</v>
      </c>
      <c r="C7" s="36" t="s">
        <v>313</v>
      </c>
      <c r="D7" s="38" t="s">
        <v>314</v>
      </c>
      <c r="E7" s="38" t="s">
        <v>298</v>
      </c>
      <c r="F7" s="36" t="s">
        <v>315</v>
      </c>
      <c r="G7" s="38" t="s">
        <v>178</v>
      </c>
      <c r="H7" s="38" t="s">
        <v>178</v>
      </c>
      <c r="I7" s="36"/>
      <c r="J7" s="38" t="s">
        <v>316</v>
      </c>
      <c r="K7" s="37" t="s">
        <v>302</v>
      </c>
      <c r="L7" s="39" t="str">
        <f aca="false">IF(M7="","",CHOOSE(M7,"Public","Internal (non-personal)","Confidential / personal","Special category / criminal / privileged"))</f>
        <v>Internal (non-personal)</v>
      </c>
      <c r="M7" s="39" t="n">
        <f aca="false">IF(D7="","",IF(AND(OR(D7="Team",D7="Business",D7="Enterprise",D7="API",D7="Self-hosted"),G7="Yes",H7="Yes"),4,IF(OR(D7="Team",D7="Business",D7="Enterprise",D7="API",D7="Self-hosted"),IF(G7="Yes",3,2),IF(OR(D7="Pro",D7="Max",D7="Free"),2,1))))</f>
        <v>2</v>
      </c>
      <c r="N7" s="39" t="n">
        <f aca="false">IF(A7="","",COUNTIF('Use Cases'!$D$5:$D$79,A7))</f>
        <v>1</v>
      </c>
      <c r="O7" s="39" t="n">
        <f aca="false">IF($A7="","",COUNTIFS('Use Cases'!$D$5:$D$79,$A7,'Use Cases'!$I$5:$I$79,VerdictBlocked)+COUNTIFS('Use Cases'!$D$5:$D$79,$A7,'Use Cases'!$I$5:$I$79,VerdictNotApproved))</f>
        <v>1</v>
      </c>
      <c r="P7" s="40" t="str">
        <f aca="false">IF($M7="","",INDEX(ClearedFor,MATCH($M7,ClsKeys,0)))</f>
        <v>Public and internal, non-personal information</v>
      </c>
      <c r="Q7" s="40" t="str">
        <f aca="false">IF($M7="","",INDEX(NotClearedFor,MATCH($M7,ClsKeys,0)))</f>
        <v>Personal, special category or privileged material</v>
      </c>
      <c r="R7" s="39" t="str">
        <f aca="false" t="array" ref="R7:R7">IF($A7="","",_xlfn.TEXTJOIN(", ",TRUE(),IF(('Use Cases'!$D$5:$D$79=$A7)*(EXACT('Use Cases'!$I$5:$I$79,VerdictBlocked)+EXACT('Use Cases'!$I$5:$I$79,VerdictNotApproved)&gt;0),'Use Cases'!$A$5:$A$79,"")))</f>
        <v>U3</v>
      </c>
      <c r="S7" s="39" t="str">
        <f aca="false" t="array" ref="S7:S7">IF($A7="","",_xlfn.TEXTJOIN(", ",TRUE(),IF(('Use Cases'!$D$5:$D$79=$A7)*EXACT('Use Cases'!$N$5:$N$79,DPIAInvalid),'Use Cases'!$A$5:$A$79,"")))</f>
        <v/>
      </c>
      <c r="T7" s="41" t="s">
        <v>317</v>
      </c>
      <c r="U7" s="47" t="s">
        <v>318</v>
      </c>
      <c r="V7" s="47" t="s">
        <v>319</v>
      </c>
      <c r="W7" s="37" t="s">
        <v>320</v>
      </c>
      <c r="X7" s="36" t="s">
        <v>321</v>
      </c>
    </row>
    <row r="8" customFormat="false" ht="103.5" hidden="false" customHeight="true" outlineLevel="0" collapsed="false">
      <c r="A8" s="46" t="s">
        <v>192</v>
      </c>
      <c r="B8" s="36" t="s">
        <v>322</v>
      </c>
      <c r="C8" s="36" t="s">
        <v>323</v>
      </c>
      <c r="D8" s="38" t="s">
        <v>296</v>
      </c>
      <c r="E8" s="38" t="s">
        <v>178</v>
      </c>
      <c r="F8" s="36" t="s">
        <v>324</v>
      </c>
      <c r="G8" s="38" t="s">
        <v>298</v>
      </c>
      <c r="H8" s="38" t="s">
        <v>299</v>
      </c>
      <c r="I8" s="36" t="s">
        <v>324</v>
      </c>
      <c r="J8" s="38" t="s">
        <v>301</v>
      </c>
      <c r="K8" s="37" t="s">
        <v>174</v>
      </c>
      <c r="L8" s="39" t="str">
        <f aca="false">IF(M8="","",CHOOSE(M8,"Public","Internal (non-personal)","Confidential / personal","Special category / criminal / privileged"))</f>
        <v>Confidential / personal</v>
      </c>
      <c r="M8" s="39" t="n">
        <f aca="false">IF(D8="","",IF(AND(OR(D8="Team",D8="Business",D8="Enterprise",D8="API",D8="Self-hosted"),G8="Yes",H8="Yes"),4,IF(OR(D8="Team",D8="Business",D8="Enterprise",D8="API",D8="Self-hosted"),IF(G8="Yes",3,2),IF(OR(D8="Pro",D8="Max",D8="Free"),2,1))))</f>
        <v>3</v>
      </c>
      <c r="N8" s="39" t="n">
        <f aca="false">IF(A8="","",COUNTIF('Use Cases'!$D$5:$D$79,A8))</f>
        <v>1</v>
      </c>
      <c r="O8" s="39" t="n">
        <f aca="false">IF($A8="","",COUNTIFS('Use Cases'!$D$5:$D$79,$A8,'Use Cases'!$I$5:$I$79,VerdictBlocked)+COUNTIFS('Use Cases'!$D$5:$D$79,$A8,'Use Cases'!$I$5:$I$79,VerdictNotApproved))</f>
        <v>0</v>
      </c>
      <c r="P8" s="40" t="str">
        <f aca="false">IF($M8="","",INDEX(ClearedFor,MATCH($M8,ClsKeys,0)))</f>
        <v>Up to confidential and personal data</v>
      </c>
      <c r="Q8" s="40" t="str">
        <f aca="false">IF($M8="","",INDEX(NotClearedFor,MATCH($M8,ClsKeys,0)))</f>
        <v>Special category, criminal offence or privileged material (class 4)</v>
      </c>
      <c r="R8" s="39" t="str">
        <f aca="false" t="array" ref="R8:R8">IF($A8="","",_xlfn.TEXTJOIN(", ",TRUE(),IF(('Use Cases'!$D$5:$D$79=$A8)*(EXACT('Use Cases'!$I$5:$I$79,VerdictBlocked)+EXACT('Use Cases'!$I$5:$I$79,VerdictNotApproved)&gt;0),'Use Cases'!$A$5:$A$79,"")))</f>
        <v/>
      </c>
      <c r="S8" s="39" t="str">
        <f aca="false" t="array" ref="S8:S8">IF($A8="","",_xlfn.TEXTJOIN(", ",TRUE(),IF(('Use Cases'!$D$5:$D$79=$A8)*EXACT('Use Cases'!$N$5:$N$79,DPIAInvalid),'Use Cases'!$A$5:$A$79,"")))</f>
        <v/>
      </c>
      <c r="T8" s="43" t="s">
        <v>9</v>
      </c>
      <c r="U8" s="47" t="s">
        <v>325</v>
      </c>
      <c r="V8" s="47" t="s">
        <v>326</v>
      </c>
      <c r="W8" s="47" t="s">
        <v>326</v>
      </c>
      <c r="X8" s="36" t="s">
        <v>327</v>
      </c>
    </row>
    <row r="9" customFormat="false" ht="103.5" hidden="false" customHeight="true" outlineLevel="0" collapsed="false">
      <c r="A9" s="46" t="s">
        <v>196</v>
      </c>
      <c r="B9" s="36" t="s">
        <v>322</v>
      </c>
      <c r="C9" s="36" t="s">
        <v>328</v>
      </c>
      <c r="D9" s="38" t="s">
        <v>299</v>
      </c>
      <c r="E9" s="38" t="s">
        <v>299</v>
      </c>
      <c r="F9" s="36" t="s">
        <v>324</v>
      </c>
      <c r="G9" s="38" t="s">
        <v>299</v>
      </c>
      <c r="H9" s="38" t="s">
        <v>299</v>
      </c>
      <c r="I9" s="36" t="s">
        <v>324</v>
      </c>
      <c r="J9" s="38" t="s">
        <v>316</v>
      </c>
      <c r="K9" s="37" t="s">
        <v>195</v>
      </c>
      <c r="L9" s="39" t="str">
        <f aca="false">IF(M9="","",CHOOSE(M9,"Public","Internal (non-personal)","Confidential / personal","Special category / criminal / privileged"))</f>
        <v>Public</v>
      </c>
      <c r="M9" s="39" t="n">
        <f aca="false">IF(D9="","",IF(AND(OR(D9="Team",D9="Business",D9="Enterprise",D9="API",D9="Self-hosted"),G9="Yes",H9="Yes"),4,IF(OR(D9="Team",D9="Business",D9="Enterprise",D9="API",D9="Self-hosted"),IF(G9="Yes",3,2),IF(OR(D9="Pro",D9="Max",D9="Free"),2,1))))</f>
        <v>1</v>
      </c>
      <c r="N9" s="39" t="n">
        <f aca="false">IF(A9="","",COUNTIF('Use Cases'!$D$5:$D$79,A9))</f>
        <v>1</v>
      </c>
      <c r="O9" s="39" t="n">
        <f aca="false">IF($A9="","",COUNTIFS('Use Cases'!$D$5:$D$79,$A9,'Use Cases'!$I$5:$I$79,VerdictBlocked)+COUNTIFS('Use Cases'!$D$5:$D$79,$A9,'Use Cases'!$I$5:$I$79,VerdictNotApproved))</f>
        <v>1</v>
      </c>
      <c r="P9" s="40" t="str">
        <f aca="false">IF($M9="","",INDEX(ClearedFor,MATCH($M9,ClsKeys,0)))</f>
        <v>Public information only</v>
      </c>
      <c r="Q9" s="40" t="str">
        <f aca="false">IF($M9="","",INDEX(NotClearedFor,MATCH($M9,ClsKeys,0)))</f>
        <v>Internal, personal, special category or privileged material</v>
      </c>
      <c r="R9" s="39" t="str">
        <f aca="false" t="array" ref="R9:R9">IF($A9="","",_xlfn.TEXTJOIN(", ",TRUE(),IF(('Use Cases'!$D$5:$D$79=$A9)*(EXACT('Use Cases'!$I$5:$I$79,VerdictBlocked)+EXACT('Use Cases'!$I$5:$I$79,VerdictNotApproved)&gt;0),'Use Cases'!$A$5:$A$79,"")))</f>
        <v>U5</v>
      </c>
      <c r="S9" s="39" t="str">
        <f aca="false" t="array" ref="S9:S9">IF($A9="","",_xlfn.TEXTJOIN(", ",TRUE(),IF(('Use Cases'!$D$5:$D$79=$A9)*EXACT('Use Cases'!$N$5:$N$79,DPIAInvalid),'Use Cases'!$A$5:$A$79,"")))</f>
        <v/>
      </c>
      <c r="T9" s="43" t="s">
        <v>9</v>
      </c>
      <c r="U9" s="47" t="s">
        <v>326</v>
      </c>
      <c r="V9" s="37" t="s">
        <v>326</v>
      </c>
      <c r="W9" s="37" t="s">
        <v>326</v>
      </c>
      <c r="X9" s="36" t="s">
        <v>329</v>
      </c>
    </row>
    <row r="10" customFormat="false" ht="25.5" hidden="false" customHeight="true" outlineLevel="0" collapsed="false">
      <c r="A10" s="36" t="s">
        <v>330</v>
      </c>
      <c r="B10" s="36" t="s">
        <v>331</v>
      </c>
      <c r="C10" s="36" t="s">
        <v>332</v>
      </c>
      <c r="D10" s="37" t="s">
        <v>299</v>
      </c>
      <c r="E10" s="37" t="s">
        <v>299</v>
      </c>
      <c r="F10" s="36" t="s">
        <v>333</v>
      </c>
      <c r="G10" s="37" t="s">
        <v>178</v>
      </c>
      <c r="H10" s="37" t="s">
        <v>178</v>
      </c>
      <c r="I10" s="36"/>
      <c r="J10" s="37" t="s">
        <v>316</v>
      </c>
      <c r="K10" s="37" t="s">
        <v>302</v>
      </c>
      <c r="L10" s="39" t="str">
        <f aca="false">IF(M10="","",CHOOSE(M10,"Public","Internal (non-personal)","Confidential / personal","Special category / criminal / privileged"))</f>
        <v>Public</v>
      </c>
      <c r="M10" s="39" t="n">
        <f aca="false">IF(D10="","",IF(AND(OR(D10="Team",D10="Business",D10="Enterprise",D10="API",D10="Self-hosted"),G10="Yes",H10="Yes"),4,IF(OR(D10="Team",D10="Business",D10="Enterprise",D10="API",D10="Self-hosted"),IF(G10="Yes",3,2),IF(OR(D10="Pro",D10="Max",D10="Free"),2,1))))</f>
        <v>1</v>
      </c>
      <c r="N10" s="39" t="n">
        <f aca="false">IF(A10="","",COUNTIF('Use Cases'!$D$5:$D$79,A10))</f>
        <v>0</v>
      </c>
      <c r="O10" s="39" t="n">
        <f aca="false">IF($A10="","",COUNTIFS('Use Cases'!$D$5:$D$79,$A10,'Use Cases'!$I$5:$I$79,VerdictBlocked)+COUNTIFS('Use Cases'!$D$5:$D$79,$A10,'Use Cases'!$I$5:$I$79,VerdictNotApproved))</f>
        <v>0</v>
      </c>
      <c r="P10" s="40" t="str">
        <f aca="false">IF($M10="","",INDEX(ClearedFor,MATCH($M10,ClsKeys,0)))</f>
        <v>Public information only</v>
      </c>
      <c r="Q10" s="40" t="str">
        <f aca="false">IF($M10="","",INDEX(NotClearedFor,MATCH($M10,ClsKeys,0)))</f>
        <v>Internal, personal, special category or privileged material</v>
      </c>
      <c r="R10" s="39" t="str">
        <f aca="false" t="array" ref="R10:R10">IF($A10="","",_xlfn.TEXTJOIN(", ",TRUE(),IF(('Use Cases'!$D$5:$D$79=$A10)*(EXACT('Use Cases'!$I$5:$I$79,VerdictBlocked)+EXACT('Use Cases'!$I$5:$I$79,VerdictNotApproved)&gt;0),'Use Cases'!$A$5:$A$79,"")))</f>
        <v/>
      </c>
      <c r="S10" s="39" t="str">
        <f aca="false" t="array" ref="S10:S10">IF($A10="","",_xlfn.TEXTJOIN(", ",TRUE(),IF(('Use Cases'!$D$5:$D$79=$A10)*EXACT('Use Cases'!$N$5:$N$79,DPIAInvalid),'Use Cases'!$A$5:$A$79,"")))</f>
        <v/>
      </c>
      <c r="T10" s="36" t="s">
        <v>317</v>
      </c>
      <c r="U10" s="36" t="s">
        <v>334</v>
      </c>
      <c r="V10" s="36" t="s">
        <v>333</v>
      </c>
      <c r="W10" s="36" t="s">
        <v>333</v>
      </c>
      <c r="X10" s="36" t="s">
        <v>335</v>
      </c>
    </row>
    <row r="11" customFormat="false" ht="25.5" hidden="false" customHeight="true" outlineLevel="0" collapsed="false">
      <c r="A11" s="36"/>
      <c r="B11" s="36"/>
      <c r="C11" s="36"/>
      <c r="D11" s="37"/>
      <c r="E11" s="37"/>
      <c r="F11" s="36"/>
      <c r="G11" s="37"/>
      <c r="H11" s="37"/>
      <c r="I11" s="36"/>
      <c r="J11" s="37"/>
      <c r="K11" s="37"/>
      <c r="L11" s="39" t="str">
        <f aca="false">IF(M11="","",CHOOSE(M11,"Public","Internal (non-personal)","Confidential / personal","Special category / criminal / privileged"))</f>
        <v/>
      </c>
      <c r="M11" s="39" t="str">
        <f aca="false">IF(D11="","",IF(AND(OR(D11="Team",D11="Business",D11="Enterprise",D11="API",D11="Self-hosted"),G11="Yes",H11="Yes"),4,IF(OR(D11="Team",D11="Business",D11="Enterprise",D11="API",D11="Self-hosted"),IF(G11="Yes",3,2),IF(OR(D11="Pro",D11="Max",D11="Free"),2,1))))</f>
        <v/>
      </c>
      <c r="N11" s="39" t="str">
        <f aca="false">IF(A11="","",COUNTIF('Use Cases'!$D$5:$D$79,A11))</f>
        <v/>
      </c>
      <c r="O11" s="39" t="str">
        <f aca="false">IF($A11="","",COUNTIFS('Use Cases'!$D$5:$D$79,$A11,'Use Cases'!$I$5:$I$79,VerdictBlocked)+COUNTIFS('Use Cases'!$D$5:$D$79,$A11,'Use Cases'!$I$5:$I$79,VerdictNotApproved))</f>
        <v/>
      </c>
      <c r="P11" s="40" t="str">
        <f aca="false">IF($M11="","",INDEX(ClearedFor,MATCH($M11,ClsKeys,0)))</f>
        <v/>
      </c>
      <c r="Q11" s="40" t="str">
        <f aca="false">IF($M11="","",INDEX(NotClearedFor,MATCH($M11,ClsKeys,0)))</f>
        <v/>
      </c>
      <c r="R11" s="39" t="str">
        <f aca="false" t="array" ref="R11:R11">IF($A11="","",_xlfn.TEXTJOIN(", ",TRUE(),IF(('Use Cases'!$D$5:$D$79=$A11)*(EXACT('Use Cases'!$I$5:$I$79,VerdictBlocked)+EXACT('Use Cases'!$I$5:$I$79,VerdictNotApproved)&gt;0),'Use Cases'!$A$5:$A$79,"")))</f>
        <v/>
      </c>
      <c r="S11" s="39" t="str">
        <f aca="false" t="array" ref="S11:S11">IF($A11="","",_xlfn.TEXTJOIN(", ",TRUE(),IF(('Use Cases'!$D$5:$D$79=$A11)*EXACT('Use Cases'!$N$5:$N$79,DPIAInvalid),'Use Cases'!$A$5:$A$79,"")))</f>
        <v/>
      </c>
      <c r="T11" s="36"/>
      <c r="U11" s="36"/>
      <c r="V11" s="36"/>
      <c r="W11" s="36"/>
      <c r="X11" s="36"/>
    </row>
    <row r="12" customFormat="false" ht="25.5" hidden="false" customHeight="true" outlineLevel="0" collapsed="false">
      <c r="A12" s="36"/>
      <c r="B12" s="36"/>
      <c r="C12" s="36"/>
      <c r="D12" s="37"/>
      <c r="E12" s="37"/>
      <c r="F12" s="36"/>
      <c r="G12" s="37"/>
      <c r="H12" s="37"/>
      <c r="I12" s="36"/>
      <c r="J12" s="37"/>
      <c r="K12" s="37"/>
      <c r="L12" s="39" t="str">
        <f aca="false">IF(M12="","",CHOOSE(M12,"Public","Internal (non-personal)","Confidential / personal","Special category / criminal / privileged"))</f>
        <v/>
      </c>
      <c r="M12" s="39" t="str">
        <f aca="false">IF(D12="","",IF(AND(OR(D12="Team",D12="Business",D12="Enterprise",D12="API",D12="Self-hosted"),G12="Yes",H12="Yes"),4,IF(OR(D12="Team",D12="Business",D12="Enterprise",D12="API",D12="Self-hosted"),IF(G12="Yes",3,2),IF(OR(D12="Pro",D12="Max",D12="Free"),2,1))))</f>
        <v/>
      </c>
      <c r="N12" s="39" t="str">
        <f aca="false">IF(A12="","",COUNTIF('Use Cases'!$D$5:$D$79,A12))</f>
        <v/>
      </c>
      <c r="O12" s="39" t="str">
        <f aca="false">IF($A12="","",COUNTIFS('Use Cases'!$D$5:$D$79,$A12,'Use Cases'!$I$5:$I$79,VerdictBlocked)+COUNTIFS('Use Cases'!$D$5:$D$79,$A12,'Use Cases'!$I$5:$I$79,VerdictNotApproved))</f>
        <v/>
      </c>
      <c r="P12" s="40" t="str">
        <f aca="false">IF($M12="","",INDEX(ClearedFor,MATCH($M12,ClsKeys,0)))</f>
        <v/>
      </c>
      <c r="Q12" s="40" t="str">
        <f aca="false">IF($M12="","",INDEX(NotClearedFor,MATCH($M12,ClsKeys,0)))</f>
        <v/>
      </c>
      <c r="R12" s="39" t="str">
        <f aca="false" t="array" ref="R12:R12">IF($A12="","",_xlfn.TEXTJOIN(", ",TRUE(),IF(('Use Cases'!$D$5:$D$79=$A12)*(EXACT('Use Cases'!$I$5:$I$79,VerdictBlocked)+EXACT('Use Cases'!$I$5:$I$79,VerdictNotApproved)&gt;0),'Use Cases'!$A$5:$A$79,"")))</f>
        <v/>
      </c>
      <c r="S12" s="39" t="str">
        <f aca="false" t="array" ref="S12:S12">IF($A12="","",_xlfn.TEXTJOIN(", ",TRUE(),IF(('Use Cases'!$D$5:$D$79=$A12)*EXACT('Use Cases'!$N$5:$N$79,DPIAInvalid),'Use Cases'!$A$5:$A$79,"")))</f>
        <v/>
      </c>
      <c r="T12" s="36"/>
      <c r="U12" s="36"/>
      <c r="V12" s="36"/>
      <c r="W12" s="36"/>
      <c r="X12" s="36"/>
    </row>
    <row r="13" customFormat="false" ht="25.5" hidden="false" customHeight="true" outlineLevel="0" collapsed="false">
      <c r="A13" s="36"/>
      <c r="B13" s="36"/>
      <c r="C13" s="36"/>
      <c r="D13" s="37"/>
      <c r="E13" s="37"/>
      <c r="F13" s="36"/>
      <c r="G13" s="37"/>
      <c r="H13" s="37"/>
      <c r="I13" s="36"/>
      <c r="J13" s="37"/>
      <c r="K13" s="37"/>
      <c r="L13" s="39" t="str">
        <f aca="false">IF(M13="","",CHOOSE(M13,"Public","Internal (non-personal)","Confidential / personal","Special category / criminal / privileged"))</f>
        <v/>
      </c>
      <c r="M13" s="39" t="str">
        <f aca="false">IF(D13="","",IF(AND(OR(D13="Team",D13="Business",D13="Enterprise",D13="API",D13="Self-hosted"),G13="Yes",H13="Yes"),4,IF(OR(D13="Team",D13="Business",D13="Enterprise",D13="API",D13="Self-hosted"),IF(G13="Yes",3,2),IF(OR(D13="Pro",D13="Max",D13="Free"),2,1))))</f>
        <v/>
      </c>
      <c r="N13" s="39" t="str">
        <f aca="false">IF(A13="","",COUNTIF('Use Cases'!$D$5:$D$79,A13))</f>
        <v/>
      </c>
      <c r="O13" s="39" t="str">
        <f aca="false">IF($A13="","",COUNTIFS('Use Cases'!$D$5:$D$79,$A13,'Use Cases'!$I$5:$I$79,VerdictBlocked)+COUNTIFS('Use Cases'!$D$5:$D$79,$A13,'Use Cases'!$I$5:$I$79,VerdictNotApproved))</f>
        <v/>
      </c>
      <c r="P13" s="40" t="str">
        <f aca="false">IF($M13="","",INDEX(ClearedFor,MATCH($M13,ClsKeys,0)))</f>
        <v/>
      </c>
      <c r="Q13" s="40" t="str">
        <f aca="false">IF($M13="","",INDEX(NotClearedFor,MATCH($M13,ClsKeys,0)))</f>
        <v/>
      </c>
      <c r="R13" s="39" t="str">
        <f aca="false" t="array" ref="R13:R13">IF($A13="","",_xlfn.TEXTJOIN(", ",TRUE(),IF(('Use Cases'!$D$5:$D$79=$A13)*(EXACT('Use Cases'!$I$5:$I$79,VerdictBlocked)+EXACT('Use Cases'!$I$5:$I$79,VerdictNotApproved)&gt;0),'Use Cases'!$A$5:$A$79,"")))</f>
        <v/>
      </c>
      <c r="S13" s="39" t="str">
        <f aca="false" t="array" ref="S13:S13">IF($A13="","",_xlfn.TEXTJOIN(", ",TRUE(),IF(('Use Cases'!$D$5:$D$79=$A13)*EXACT('Use Cases'!$N$5:$N$79,DPIAInvalid),'Use Cases'!$A$5:$A$79,"")))</f>
        <v/>
      </c>
      <c r="T13" s="36"/>
      <c r="U13" s="36"/>
      <c r="V13" s="36"/>
      <c r="W13" s="36"/>
      <c r="X13" s="36"/>
    </row>
    <row r="14" customFormat="false" ht="25.5" hidden="false" customHeight="true" outlineLevel="0" collapsed="false">
      <c r="A14" s="36"/>
      <c r="B14" s="36"/>
      <c r="C14" s="36"/>
      <c r="D14" s="37"/>
      <c r="E14" s="37"/>
      <c r="F14" s="36"/>
      <c r="G14" s="37"/>
      <c r="H14" s="37"/>
      <c r="I14" s="36"/>
      <c r="J14" s="37"/>
      <c r="K14" s="37"/>
      <c r="L14" s="39" t="str">
        <f aca="false">IF(M14="","",CHOOSE(M14,"Public","Internal (non-personal)","Confidential / personal","Special category / criminal / privileged"))</f>
        <v/>
      </c>
      <c r="M14" s="39" t="str">
        <f aca="false">IF(D14="","",IF(AND(OR(D14="Team",D14="Business",D14="Enterprise",D14="API",D14="Self-hosted"),G14="Yes",H14="Yes"),4,IF(OR(D14="Team",D14="Business",D14="Enterprise",D14="API",D14="Self-hosted"),IF(G14="Yes",3,2),IF(OR(D14="Pro",D14="Max",D14="Free"),2,1))))</f>
        <v/>
      </c>
      <c r="N14" s="39" t="str">
        <f aca="false">IF(A14="","",COUNTIF('Use Cases'!$D$5:$D$79,A14))</f>
        <v/>
      </c>
      <c r="O14" s="39" t="str">
        <f aca="false">IF($A14="","",COUNTIFS('Use Cases'!$D$5:$D$79,$A14,'Use Cases'!$I$5:$I$79,VerdictBlocked)+COUNTIFS('Use Cases'!$D$5:$D$79,$A14,'Use Cases'!$I$5:$I$79,VerdictNotApproved))</f>
        <v/>
      </c>
      <c r="P14" s="40" t="str">
        <f aca="false">IF($M14="","",INDEX(ClearedFor,MATCH($M14,ClsKeys,0)))</f>
        <v/>
      </c>
      <c r="Q14" s="40" t="str">
        <f aca="false">IF($M14="","",INDEX(NotClearedFor,MATCH($M14,ClsKeys,0)))</f>
        <v/>
      </c>
      <c r="R14" s="39" t="str">
        <f aca="false" t="array" ref="R14:R14">IF($A14="","",_xlfn.TEXTJOIN(", ",TRUE(),IF(('Use Cases'!$D$5:$D$79=$A14)*(EXACT('Use Cases'!$I$5:$I$79,VerdictBlocked)+EXACT('Use Cases'!$I$5:$I$79,VerdictNotApproved)&gt;0),'Use Cases'!$A$5:$A$79,"")))</f>
        <v/>
      </c>
      <c r="S14" s="39" t="str">
        <f aca="false" t="array" ref="S14:S14">IF($A14="","",_xlfn.TEXTJOIN(", ",TRUE(),IF(('Use Cases'!$D$5:$D$79=$A14)*EXACT('Use Cases'!$N$5:$N$79,DPIAInvalid),'Use Cases'!$A$5:$A$79,"")))</f>
        <v/>
      </c>
      <c r="T14" s="36"/>
      <c r="U14" s="36"/>
      <c r="V14" s="36"/>
      <c r="W14" s="36"/>
      <c r="X14" s="36"/>
    </row>
    <row r="15" customFormat="false" ht="25.5" hidden="false" customHeight="true" outlineLevel="0" collapsed="false">
      <c r="A15" s="36"/>
      <c r="B15" s="36"/>
      <c r="C15" s="36"/>
      <c r="D15" s="37"/>
      <c r="E15" s="37"/>
      <c r="F15" s="36"/>
      <c r="G15" s="37"/>
      <c r="H15" s="37"/>
      <c r="I15" s="36"/>
      <c r="J15" s="37"/>
      <c r="K15" s="37"/>
      <c r="L15" s="39" t="str">
        <f aca="false">IF(M15="","",CHOOSE(M15,"Public","Internal (non-personal)","Confidential / personal","Special category / criminal / privileged"))</f>
        <v/>
      </c>
      <c r="M15" s="39" t="str">
        <f aca="false">IF(D15="","",IF(AND(OR(D15="Team",D15="Business",D15="Enterprise",D15="API",D15="Self-hosted"),G15="Yes",H15="Yes"),4,IF(OR(D15="Team",D15="Business",D15="Enterprise",D15="API",D15="Self-hosted"),IF(G15="Yes",3,2),IF(OR(D15="Pro",D15="Max",D15="Free"),2,1))))</f>
        <v/>
      </c>
      <c r="N15" s="39" t="str">
        <f aca="false">IF(A15="","",COUNTIF('Use Cases'!$D$5:$D$79,A15))</f>
        <v/>
      </c>
      <c r="O15" s="39" t="str">
        <f aca="false">IF($A15="","",COUNTIFS('Use Cases'!$D$5:$D$79,$A15,'Use Cases'!$I$5:$I$79,VerdictBlocked)+COUNTIFS('Use Cases'!$D$5:$D$79,$A15,'Use Cases'!$I$5:$I$79,VerdictNotApproved))</f>
        <v/>
      </c>
      <c r="P15" s="40" t="str">
        <f aca="false">IF($M15="","",INDEX(ClearedFor,MATCH($M15,ClsKeys,0)))</f>
        <v/>
      </c>
      <c r="Q15" s="40" t="str">
        <f aca="false">IF($M15="","",INDEX(NotClearedFor,MATCH($M15,ClsKeys,0)))</f>
        <v/>
      </c>
      <c r="R15" s="39" t="str">
        <f aca="false" t="array" ref="R15:R15">IF($A15="","",_xlfn.TEXTJOIN(", ",TRUE(),IF(('Use Cases'!$D$5:$D$79=$A15)*(EXACT('Use Cases'!$I$5:$I$79,VerdictBlocked)+EXACT('Use Cases'!$I$5:$I$79,VerdictNotApproved)&gt;0),'Use Cases'!$A$5:$A$79,"")))</f>
        <v/>
      </c>
      <c r="S15" s="39" t="str">
        <f aca="false" t="array" ref="S15:S15">IF($A15="","",_xlfn.TEXTJOIN(", ",TRUE(),IF(('Use Cases'!$D$5:$D$79=$A15)*EXACT('Use Cases'!$N$5:$N$79,DPIAInvalid),'Use Cases'!$A$5:$A$79,"")))</f>
        <v/>
      </c>
      <c r="T15" s="36"/>
      <c r="U15" s="36"/>
      <c r="V15" s="36"/>
      <c r="W15" s="36"/>
      <c r="X15" s="36"/>
    </row>
    <row r="16" customFormat="false" ht="25.5" hidden="false" customHeight="true" outlineLevel="0" collapsed="false">
      <c r="A16" s="36"/>
      <c r="B16" s="36"/>
      <c r="C16" s="36"/>
      <c r="D16" s="37"/>
      <c r="E16" s="37"/>
      <c r="F16" s="36"/>
      <c r="G16" s="37"/>
      <c r="H16" s="37"/>
      <c r="I16" s="36"/>
      <c r="J16" s="37"/>
      <c r="K16" s="37"/>
      <c r="L16" s="39" t="str">
        <f aca="false">IF(M16="","",CHOOSE(M16,"Public","Internal (non-personal)","Confidential / personal","Special category / criminal / privileged"))</f>
        <v/>
      </c>
      <c r="M16" s="39" t="str">
        <f aca="false">IF(D16="","",IF(AND(OR(D16="Team",D16="Business",D16="Enterprise",D16="API",D16="Self-hosted"),G16="Yes",H16="Yes"),4,IF(OR(D16="Team",D16="Business",D16="Enterprise",D16="API",D16="Self-hosted"),IF(G16="Yes",3,2),IF(OR(D16="Pro",D16="Max",D16="Free"),2,1))))</f>
        <v/>
      </c>
      <c r="N16" s="39" t="str">
        <f aca="false">IF(A16="","",COUNTIF('Use Cases'!$D$5:$D$79,A16))</f>
        <v/>
      </c>
      <c r="O16" s="39" t="str">
        <f aca="false">IF($A16="","",COUNTIFS('Use Cases'!$D$5:$D$79,$A16,'Use Cases'!$I$5:$I$79,VerdictBlocked)+COUNTIFS('Use Cases'!$D$5:$D$79,$A16,'Use Cases'!$I$5:$I$79,VerdictNotApproved))</f>
        <v/>
      </c>
      <c r="P16" s="40" t="str">
        <f aca="false">IF($M16="","",INDEX(ClearedFor,MATCH($M16,ClsKeys,0)))</f>
        <v/>
      </c>
      <c r="Q16" s="40" t="str">
        <f aca="false">IF($M16="","",INDEX(NotClearedFor,MATCH($M16,ClsKeys,0)))</f>
        <v/>
      </c>
      <c r="R16" s="39" t="str">
        <f aca="false" t="array" ref="R16:R16">IF($A16="","",_xlfn.TEXTJOIN(", ",TRUE(),IF(('Use Cases'!$D$5:$D$79=$A16)*(EXACT('Use Cases'!$I$5:$I$79,VerdictBlocked)+EXACT('Use Cases'!$I$5:$I$79,VerdictNotApproved)&gt;0),'Use Cases'!$A$5:$A$79,"")))</f>
        <v/>
      </c>
      <c r="S16" s="39" t="str">
        <f aca="false" t="array" ref="S16:S16">IF($A16="","",_xlfn.TEXTJOIN(", ",TRUE(),IF(('Use Cases'!$D$5:$D$79=$A16)*EXACT('Use Cases'!$N$5:$N$79,DPIAInvalid),'Use Cases'!$A$5:$A$79,"")))</f>
        <v/>
      </c>
      <c r="T16" s="36"/>
      <c r="U16" s="36"/>
      <c r="V16" s="36"/>
      <c r="W16" s="36"/>
      <c r="X16" s="36"/>
    </row>
    <row r="17" customFormat="false" ht="25.5" hidden="false" customHeight="true" outlineLevel="0" collapsed="false">
      <c r="A17" s="36"/>
      <c r="B17" s="36"/>
      <c r="C17" s="36"/>
      <c r="D17" s="37"/>
      <c r="E17" s="37"/>
      <c r="F17" s="36"/>
      <c r="G17" s="37"/>
      <c r="H17" s="37"/>
      <c r="I17" s="36"/>
      <c r="J17" s="37"/>
      <c r="K17" s="37"/>
      <c r="L17" s="39" t="str">
        <f aca="false">IF(M17="","",CHOOSE(M17,"Public","Internal (non-personal)","Confidential / personal","Special category / criminal / privileged"))</f>
        <v/>
      </c>
      <c r="M17" s="39" t="str">
        <f aca="false">IF(D17="","",IF(AND(OR(D17="Team",D17="Business",D17="Enterprise",D17="API",D17="Self-hosted"),G17="Yes",H17="Yes"),4,IF(OR(D17="Team",D17="Business",D17="Enterprise",D17="API",D17="Self-hosted"),IF(G17="Yes",3,2),IF(OR(D17="Pro",D17="Max",D17="Free"),2,1))))</f>
        <v/>
      </c>
      <c r="N17" s="39" t="str">
        <f aca="false">IF(A17="","",COUNTIF('Use Cases'!$D$5:$D$79,A17))</f>
        <v/>
      </c>
      <c r="O17" s="39" t="str">
        <f aca="false">IF($A17="","",COUNTIFS('Use Cases'!$D$5:$D$79,$A17,'Use Cases'!$I$5:$I$79,VerdictBlocked)+COUNTIFS('Use Cases'!$D$5:$D$79,$A17,'Use Cases'!$I$5:$I$79,VerdictNotApproved))</f>
        <v/>
      </c>
      <c r="P17" s="40" t="str">
        <f aca="false">IF($M17="","",INDEX(ClearedFor,MATCH($M17,ClsKeys,0)))</f>
        <v/>
      </c>
      <c r="Q17" s="40" t="str">
        <f aca="false">IF($M17="","",INDEX(NotClearedFor,MATCH($M17,ClsKeys,0)))</f>
        <v/>
      </c>
      <c r="R17" s="39" t="str">
        <f aca="false" t="array" ref="R17:R17">IF($A17="","",_xlfn.TEXTJOIN(", ",TRUE(),IF(('Use Cases'!$D$5:$D$79=$A17)*(EXACT('Use Cases'!$I$5:$I$79,VerdictBlocked)+EXACT('Use Cases'!$I$5:$I$79,VerdictNotApproved)&gt;0),'Use Cases'!$A$5:$A$79,"")))</f>
        <v/>
      </c>
      <c r="S17" s="39" t="str">
        <f aca="false" t="array" ref="S17:S17">IF($A17="","",_xlfn.TEXTJOIN(", ",TRUE(),IF(('Use Cases'!$D$5:$D$79=$A17)*EXACT('Use Cases'!$N$5:$N$79,DPIAInvalid),'Use Cases'!$A$5:$A$79,"")))</f>
        <v/>
      </c>
      <c r="T17" s="36"/>
      <c r="U17" s="36"/>
      <c r="V17" s="36"/>
      <c r="W17" s="36"/>
      <c r="X17" s="36"/>
    </row>
    <row r="18" customFormat="false" ht="25.5" hidden="false" customHeight="true" outlineLevel="0" collapsed="false">
      <c r="A18" s="36"/>
      <c r="B18" s="36"/>
      <c r="C18" s="36"/>
      <c r="D18" s="37"/>
      <c r="E18" s="37"/>
      <c r="F18" s="36"/>
      <c r="G18" s="37"/>
      <c r="H18" s="37"/>
      <c r="I18" s="36"/>
      <c r="J18" s="37"/>
      <c r="K18" s="37"/>
      <c r="L18" s="39" t="str">
        <f aca="false">IF(M18="","",CHOOSE(M18,"Public","Internal (non-personal)","Confidential / personal","Special category / criminal / privileged"))</f>
        <v/>
      </c>
      <c r="M18" s="39" t="str">
        <f aca="false">IF(D18="","",IF(AND(OR(D18="Team",D18="Business",D18="Enterprise",D18="API",D18="Self-hosted"),G18="Yes",H18="Yes"),4,IF(OR(D18="Team",D18="Business",D18="Enterprise",D18="API",D18="Self-hosted"),IF(G18="Yes",3,2),IF(OR(D18="Pro",D18="Max",D18="Free"),2,1))))</f>
        <v/>
      </c>
      <c r="N18" s="39" t="str">
        <f aca="false">IF(A18="","",COUNTIF('Use Cases'!$D$5:$D$79,A18))</f>
        <v/>
      </c>
      <c r="O18" s="39" t="str">
        <f aca="false">IF($A18="","",COUNTIFS('Use Cases'!$D$5:$D$79,$A18,'Use Cases'!$I$5:$I$79,VerdictBlocked)+COUNTIFS('Use Cases'!$D$5:$D$79,$A18,'Use Cases'!$I$5:$I$79,VerdictNotApproved))</f>
        <v/>
      </c>
      <c r="P18" s="40" t="str">
        <f aca="false">IF($M18="","",INDEX(ClearedFor,MATCH($M18,ClsKeys,0)))</f>
        <v/>
      </c>
      <c r="Q18" s="40" t="str">
        <f aca="false">IF($M18="","",INDEX(NotClearedFor,MATCH($M18,ClsKeys,0)))</f>
        <v/>
      </c>
      <c r="R18" s="39" t="str">
        <f aca="false" t="array" ref="R18:R18">IF($A18="","",_xlfn.TEXTJOIN(", ",TRUE(),IF(('Use Cases'!$D$5:$D$79=$A18)*(EXACT('Use Cases'!$I$5:$I$79,VerdictBlocked)+EXACT('Use Cases'!$I$5:$I$79,VerdictNotApproved)&gt;0),'Use Cases'!$A$5:$A$79,"")))</f>
        <v/>
      </c>
      <c r="S18" s="39" t="str">
        <f aca="false" t="array" ref="S18:S18">IF($A18="","",_xlfn.TEXTJOIN(", ",TRUE(),IF(('Use Cases'!$D$5:$D$79=$A18)*EXACT('Use Cases'!$N$5:$N$79,DPIAInvalid),'Use Cases'!$A$5:$A$79,"")))</f>
        <v/>
      </c>
      <c r="T18" s="36"/>
      <c r="U18" s="36"/>
      <c r="V18" s="36"/>
      <c r="W18" s="36"/>
      <c r="X18" s="36"/>
    </row>
    <row r="19" customFormat="false" ht="25.5" hidden="false" customHeight="true" outlineLevel="0" collapsed="false">
      <c r="A19" s="36"/>
      <c r="B19" s="36"/>
      <c r="C19" s="36"/>
      <c r="D19" s="37"/>
      <c r="E19" s="37"/>
      <c r="F19" s="36"/>
      <c r="G19" s="37"/>
      <c r="H19" s="37"/>
      <c r="I19" s="36"/>
      <c r="J19" s="37"/>
      <c r="K19" s="37"/>
      <c r="L19" s="39" t="str">
        <f aca="false">IF(M19="","",CHOOSE(M19,"Public","Internal (non-personal)","Confidential / personal","Special category / criminal / privileged"))</f>
        <v/>
      </c>
      <c r="M19" s="39" t="str">
        <f aca="false">IF(D19="","",IF(AND(OR(D19="Team",D19="Business",D19="Enterprise",D19="API",D19="Self-hosted"),G19="Yes",H19="Yes"),4,IF(OR(D19="Team",D19="Business",D19="Enterprise",D19="API",D19="Self-hosted"),IF(G19="Yes",3,2),IF(OR(D19="Pro",D19="Max",D19="Free"),2,1))))</f>
        <v/>
      </c>
      <c r="N19" s="39" t="str">
        <f aca="false">IF(A19="","",COUNTIF('Use Cases'!$D$5:$D$79,A19))</f>
        <v/>
      </c>
      <c r="O19" s="39" t="str">
        <f aca="false">IF($A19="","",COUNTIFS('Use Cases'!$D$5:$D$79,$A19,'Use Cases'!$I$5:$I$79,VerdictBlocked)+COUNTIFS('Use Cases'!$D$5:$D$79,$A19,'Use Cases'!$I$5:$I$79,VerdictNotApproved))</f>
        <v/>
      </c>
      <c r="P19" s="40" t="str">
        <f aca="false">IF($M19="","",INDEX(ClearedFor,MATCH($M19,ClsKeys,0)))</f>
        <v/>
      </c>
      <c r="Q19" s="40" t="str">
        <f aca="false">IF($M19="","",INDEX(NotClearedFor,MATCH($M19,ClsKeys,0)))</f>
        <v/>
      </c>
      <c r="R19" s="39" t="str">
        <f aca="false" t="array" ref="R19:R19">IF($A19="","",_xlfn.TEXTJOIN(", ",TRUE(),IF(('Use Cases'!$D$5:$D$79=$A19)*(EXACT('Use Cases'!$I$5:$I$79,VerdictBlocked)+EXACT('Use Cases'!$I$5:$I$79,VerdictNotApproved)&gt;0),'Use Cases'!$A$5:$A$79,"")))</f>
        <v/>
      </c>
      <c r="S19" s="39" t="str">
        <f aca="false" t="array" ref="S19:S19">IF($A19="","",_xlfn.TEXTJOIN(", ",TRUE(),IF(('Use Cases'!$D$5:$D$79=$A19)*EXACT('Use Cases'!$N$5:$N$79,DPIAInvalid),'Use Cases'!$A$5:$A$79,"")))</f>
        <v/>
      </c>
      <c r="T19" s="36"/>
      <c r="U19" s="36"/>
      <c r="V19" s="36"/>
      <c r="W19" s="36"/>
      <c r="X19" s="36"/>
    </row>
    <row r="20" customFormat="false" ht="25.5" hidden="false" customHeight="true" outlineLevel="0" collapsed="false">
      <c r="A20" s="36"/>
      <c r="B20" s="36"/>
      <c r="C20" s="36"/>
      <c r="D20" s="37"/>
      <c r="E20" s="37"/>
      <c r="F20" s="36"/>
      <c r="G20" s="37"/>
      <c r="H20" s="37"/>
      <c r="I20" s="36"/>
      <c r="J20" s="37"/>
      <c r="K20" s="37"/>
      <c r="L20" s="39" t="str">
        <f aca="false">IF(M20="","",CHOOSE(M20,"Public","Internal (non-personal)","Confidential / personal","Special category / criminal / privileged"))</f>
        <v/>
      </c>
      <c r="M20" s="39" t="str">
        <f aca="false">IF(D20="","",IF(AND(OR(D20="Team",D20="Business",D20="Enterprise",D20="API",D20="Self-hosted"),G20="Yes",H20="Yes"),4,IF(OR(D20="Team",D20="Business",D20="Enterprise",D20="API",D20="Self-hosted"),IF(G20="Yes",3,2),IF(OR(D20="Pro",D20="Max",D20="Free"),2,1))))</f>
        <v/>
      </c>
      <c r="N20" s="39" t="str">
        <f aca="false">IF(A20="","",COUNTIF('Use Cases'!$D$5:$D$79,A20))</f>
        <v/>
      </c>
      <c r="O20" s="39" t="str">
        <f aca="false">IF($A20="","",COUNTIFS('Use Cases'!$D$5:$D$79,$A20,'Use Cases'!$I$5:$I$79,VerdictBlocked)+COUNTIFS('Use Cases'!$D$5:$D$79,$A20,'Use Cases'!$I$5:$I$79,VerdictNotApproved))</f>
        <v/>
      </c>
      <c r="P20" s="40" t="str">
        <f aca="false">IF($M20="","",INDEX(ClearedFor,MATCH($M20,ClsKeys,0)))</f>
        <v/>
      </c>
      <c r="Q20" s="40" t="str">
        <f aca="false">IF($M20="","",INDEX(NotClearedFor,MATCH($M20,ClsKeys,0)))</f>
        <v/>
      </c>
      <c r="R20" s="39" t="str">
        <f aca="false" t="array" ref="R20:R20">IF($A20="","",_xlfn.TEXTJOIN(", ",TRUE(),IF(('Use Cases'!$D$5:$D$79=$A20)*(EXACT('Use Cases'!$I$5:$I$79,VerdictBlocked)+EXACT('Use Cases'!$I$5:$I$79,VerdictNotApproved)&gt;0),'Use Cases'!$A$5:$A$79,"")))</f>
        <v/>
      </c>
      <c r="S20" s="39" t="str">
        <f aca="false" t="array" ref="S20:S20">IF($A20="","",_xlfn.TEXTJOIN(", ",TRUE(),IF(('Use Cases'!$D$5:$D$79=$A20)*EXACT('Use Cases'!$N$5:$N$79,DPIAInvalid),'Use Cases'!$A$5:$A$79,"")))</f>
        <v/>
      </c>
      <c r="T20" s="36"/>
      <c r="U20" s="36"/>
      <c r="V20" s="36"/>
      <c r="W20" s="36"/>
      <c r="X20" s="36"/>
    </row>
    <row r="21" customFormat="false" ht="25.5" hidden="false" customHeight="true" outlineLevel="0" collapsed="false">
      <c r="A21" s="36"/>
      <c r="B21" s="36"/>
      <c r="C21" s="36"/>
      <c r="D21" s="37"/>
      <c r="E21" s="37"/>
      <c r="F21" s="36"/>
      <c r="G21" s="37"/>
      <c r="H21" s="37"/>
      <c r="I21" s="36"/>
      <c r="J21" s="37"/>
      <c r="K21" s="37"/>
      <c r="L21" s="39" t="str">
        <f aca="false">IF(M21="","",CHOOSE(M21,"Public","Internal (non-personal)","Confidential / personal","Special category / criminal / privileged"))</f>
        <v/>
      </c>
      <c r="M21" s="39" t="str">
        <f aca="false">IF(D21="","",IF(AND(OR(D21="Team",D21="Business",D21="Enterprise",D21="API",D21="Self-hosted"),G21="Yes",H21="Yes"),4,IF(OR(D21="Team",D21="Business",D21="Enterprise",D21="API",D21="Self-hosted"),IF(G21="Yes",3,2),IF(OR(D21="Pro",D21="Max",D21="Free"),2,1))))</f>
        <v/>
      </c>
      <c r="N21" s="39" t="str">
        <f aca="false">IF(A21="","",COUNTIF('Use Cases'!$D$5:$D$79,A21))</f>
        <v/>
      </c>
      <c r="O21" s="39" t="str">
        <f aca="false">IF($A21="","",COUNTIFS('Use Cases'!$D$5:$D$79,$A21,'Use Cases'!$I$5:$I$79,VerdictBlocked)+COUNTIFS('Use Cases'!$D$5:$D$79,$A21,'Use Cases'!$I$5:$I$79,VerdictNotApproved))</f>
        <v/>
      </c>
      <c r="P21" s="40" t="str">
        <f aca="false">IF($M21="","",INDEX(ClearedFor,MATCH($M21,ClsKeys,0)))</f>
        <v/>
      </c>
      <c r="Q21" s="40" t="str">
        <f aca="false">IF($M21="","",INDEX(NotClearedFor,MATCH($M21,ClsKeys,0)))</f>
        <v/>
      </c>
      <c r="R21" s="39" t="str">
        <f aca="false" t="array" ref="R21:R21">IF($A21="","",_xlfn.TEXTJOIN(", ",TRUE(),IF(('Use Cases'!$D$5:$D$79=$A21)*(EXACT('Use Cases'!$I$5:$I$79,VerdictBlocked)+EXACT('Use Cases'!$I$5:$I$79,VerdictNotApproved)&gt;0),'Use Cases'!$A$5:$A$79,"")))</f>
        <v/>
      </c>
      <c r="S21" s="39" t="str">
        <f aca="false" t="array" ref="S21:S21">IF($A21="","",_xlfn.TEXTJOIN(", ",TRUE(),IF(('Use Cases'!$D$5:$D$79=$A21)*EXACT('Use Cases'!$N$5:$N$79,DPIAInvalid),'Use Cases'!$A$5:$A$79,"")))</f>
        <v/>
      </c>
      <c r="T21" s="36"/>
      <c r="U21" s="36"/>
      <c r="V21" s="36"/>
      <c r="W21" s="36"/>
      <c r="X21" s="36"/>
    </row>
    <row r="22" customFormat="false" ht="25.5" hidden="false" customHeight="true" outlineLevel="0" collapsed="false">
      <c r="A22" s="36"/>
      <c r="B22" s="36"/>
      <c r="C22" s="36"/>
      <c r="D22" s="37"/>
      <c r="E22" s="37"/>
      <c r="F22" s="36"/>
      <c r="G22" s="37"/>
      <c r="H22" s="37"/>
      <c r="I22" s="36"/>
      <c r="J22" s="37"/>
      <c r="K22" s="37"/>
      <c r="L22" s="39" t="str">
        <f aca="false">IF(M22="","",CHOOSE(M22,"Public","Internal (non-personal)","Confidential / personal","Special category / criminal / privileged"))</f>
        <v/>
      </c>
      <c r="M22" s="39" t="str">
        <f aca="false">IF(D22="","",IF(AND(OR(D22="Team",D22="Business",D22="Enterprise",D22="API",D22="Self-hosted"),G22="Yes",H22="Yes"),4,IF(OR(D22="Team",D22="Business",D22="Enterprise",D22="API",D22="Self-hosted"),IF(G22="Yes",3,2),IF(OR(D22="Pro",D22="Max",D22="Free"),2,1))))</f>
        <v/>
      </c>
      <c r="N22" s="39" t="str">
        <f aca="false">IF(A22="","",COUNTIF('Use Cases'!$D$5:$D$79,A22))</f>
        <v/>
      </c>
      <c r="O22" s="39" t="str">
        <f aca="false">IF($A22="","",COUNTIFS('Use Cases'!$D$5:$D$79,$A22,'Use Cases'!$I$5:$I$79,VerdictBlocked)+COUNTIFS('Use Cases'!$D$5:$D$79,$A22,'Use Cases'!$I$5:$I$79,VerdictNotApproved))</f>
        <v/>
      </c>
      <c r="P22" s="40" t="str">
        <f aca="false">IF($M22="","",INDEX(ClearedFor,MATCH($M22,ClsKeys,0)))</f>
        <v/>
      </c>
      <c r="Q22" s="40" t="str">
        <f aca="false">IF($M22="","",INDEX(NotClearedFor,MATCH($M22,ClsKeys,0)))</f>
        <v/>
      </c>
      <c r="R22" s="39" t="str">
        <f aca="false" t="array" ref="R22:R22">IF($A22="","",_xlfn.TEXTJOIN(", ",TRUE(),IF(('Use Cases'!$D$5:$D$79=$A22)*(EXACT('Use Cases'!$I$5:$I$79,VerdictBlocked)+EXACT('Use Cases'!$I$5:$I$79,VerdictNotApproved)&gt;0),'Use Cases'!$A$5:$A$79,"")))</f>
        <v/>
      </c>
      <c r="S22" s="39" t="str">
        <f aca="false" t="array" ref="S22:S22">IF($A22="","",_xlfn.TEXTJOIN(", ",TRUE(),IF(('Use Cases'!$D$5:$D$79=$A22)*EXACT('Use Cases'!$N$5:$N$79,DPIAInvalid),'Use Cases'!$A$5:$A$79,"")))</f>
        <v/>
      </c>
      <c r="T22" s="36"/>
      <c r="U22" s="36"/>
      <c r="V22" s="36"/>
      <c r="W22" s="36"/>
      <c r="X22" s="36"/>
    </row>
    <row r="23" customFormat="false" ht="25.5" hidden="false" customHeight="true" outlineLevel="0" collapsed="false">
      <c r="A23" s="36"/>
      <c r="B23" s="36"/>
      <c r="C23" s="36"/>
      <c r="D23" s="37"/>
      <c r="E23" s="37"/>
      <c r="F23" s="36"/>
      <c r="G23" s="37"/>
      <c r="H23" s="37"/>
      <c r="I23" s="36"/>
      <c r="J23" s="37"/>
      <c r="K23" s="37"/>
      <c r="L23" s="39" t="str">
        <f aca="false">IF(M23="","",CHOOSE(M23,"Public","Internal (non-personal)","Confidential / personal","Special category / criminal / privileged"))</f>
        <v/>
      </c>
      <c r="M23" s="39" t="str">
        <f aca="false">IF(D23="","",IF(AND(OR(D23="Team",D23="Business",D23="Enterprise",D23="API",D23="Self-hosted"),G23="Yes",H23="Yes"),4,IF(OR(D23="Team",D23="Business",D23="Enterprise",D23="API",D23="Self-hosted"),IF(G23="Yes",3,2),IF(OR(D23="Pro",D23="Max",D23="Free"),2,1))))</f>
        <v/>
      </c>
      <c r="N23" s="39" t="str">
        <f aca="false">IF(A23="","",COUNTIF('Use Cases'!$D$5:$D$79,A23))</f>
        <v/>
      </c>
      <c r="O23" s="39" t="str">
        <f aca="false">IF($A23="","",COUNTIFS('Use Cases'!$D$5:$D$79,$A23,'Use Cases'!$I$5:$I$79,VerdictBlocked)+COUNTIFS('Use Cases'!$D$5:$D$79,$A23,'Use Cases'!$I$5:$I$79,VerdictNotApproved))</f>
        <v/>
      </c>
      <c r="P23" s="40" t="str">
        <f aca="false">IF($M23="","",INDEX(ClearedFor,MATCH($M23,ClsKeys,0)))</f>
        <v/>
      </c>
      <c r="Q23" s="40" t="str">
        <f aca="false">IF($M23="","",INDEX(NotClearedFor,MATCH($M23,ClsKeys,0)))</f>
        <v/>
      </c>
      <c r="R23" s="39" t="str">
        <f aca="false" t="array" ref="R23:R23">IF($A23="","",_xlfn.TEXTJOIN(", ",TRUE(),IF(('Use Cases'!$D$5:$D$79=$A23)*(EXACT('Use Cases'!$I$5:$I$79,VerdictBlocked)+EXACT('Use Cases'!$I$5:$I$79,VerdictNotApproved)&gt;0),'Use Cases'!$A$5:$A$79,"")))</f>
        <v/>
      </c>
      <c r="S23" s="39" t="str">
        <f aca="false" t="array" ref="S23:S23">IF($A23="","",_xlfn.TEXTJOIN(", ",TRUE(),IF(('Use Cases'!$D$5:$D$79=$A23)*EXACT('Use Cases'!$N$5:$N$79,DPIAInvalid),'Use Cases'!$A$5:$A$79,"")))</f>
        <v/>
      </c>
      <c r="T23" s="36"/>
      <c r="U23" s="36"/>
      <c r="V23" s="36"/>
      <c r="W23" s="36"/>
      <c r="X23" s="36"/>
    </row>
    <row r="24" customFormat="false" ht="25.5" hidden="false" customHeight="true" outlineLevel="0" collapsed="false">
      <c r="A24" s="36"/>
      <c r="B24" s="36"/>
      <c r="C24" s="36"/>
      <c r="D24" s="37"/>
      <c r="E24" s="37"/>
      <c r="F24" s="36"/>
      <c r="G24" s="37"/>
      <c r="H24" s="37"/>
      <c r="I24" s="36"/>
      <c r="J24" s="37"/>
      <c r="K24" s="37"/>
      <c r="L24" s="39" t="str">
        <f aca="false">IF(M24="","",CHOOSE(M24,"Public","Internal (non-personal)","Confidential / personal","Special category / criminal / privileged"))</f>
        <v/>
      </c>
      <c r="M24" s="39" t="str">
        <f aca="false">IF(D24="","",IF(AND(OR(D24="Team",D24="Business",D24="Enterprise",D24="API",D24="Self-hosted"),G24="Yes",H24="Yes"),4,IF(OR(D24="Team",D24="Business",D24="Enterprise",D24="API",D24="Self-hosted"),IF(G24="Yes",3,2),IF(OR(D24="Pro",D24="Max",D24="Free"),2,1))))</f>
        <v/>
      </c>
      <c r="N24" s="39" t="str">
        <f aca="false">IF(A24="","",COUNTIF('Use Cases'!$D$5:$D$79,A24))</f>
        <v/>
      </c>
      <c r="O24" s="39" t="str">
        <f aca="false">IF($A24="","",COUNTIFS('Use Cases'!$D$5:$D$79,$A24,'Use Cases'!$I$5:$I$79,VerdictBlocked)+COUNTIFS('Use Cases'!$D$5:$D$79,$A24,'Use Cases'!$I$5:$I$79,VerdictNotApproved))</f>
        <v/>
      </c>
      <c r="P24" s="40" t="str">
        <f aca="false">IF($M24="","",INDEX(ClearedFor,MATCH($M24,ClsKeys,0)))</f>
        <v/>
      </c>
      <c r="Q24" s="40" t="str">
        <f aca="false">IF($M24="","",INDEX(NotClearedFor,MATCH($M24,ClsKeys,0)))</f>
        <v/>
      </c>
      <c r="R24" s="39" t="str">
        <f aca="false" t="array" ref="R24:R24">IF($A24="","",_xlfn.TEXTJOIN(", ",TRUE(),IF(('Use Cases'!$D$5:$D$79=$A24)*(EXACT('Use Cases'!$I$5:$I$79,VerdictBlocked)+EXACT('Use Cases'!$I$5:$I$79,VerdictNotApproved)&gt;0),'Use Cases'!$A$5:$A$79,"")))</f>
        <v/>
      </c>
      <c r="S24" s="39" t="str">
        <f aca="false" t="array" ref="S24:S24">IF($A24="","",_xlfn.TEXTJOIN(", ",TRUE(),IF(('Use Cases'!$D$5:$D$79=$A24)*EXACT('Use Cases'!$N$5:$N$79,DPIAInvalid),'Use Cases'!$A$5:$A$79,"")))</f>
        <v/>
      </c>
      <c r="T24" s="36"/>
      <c r="U24" s="36"/>
      <c r="V24" s="36"/>
      <c r="W24" s="36"/>
      <c r="X24" s="36"/>
    </row>
    <row r="25" customFormat="false" ht="25.5" hidden="false" customHeight="true" outlineLevel="0" collapsed="false">
      <c r="A25" s="36"/>
      <c r="B25" s="36"/>
      <c r="C25" s="36"/>
      <c r="D25" s="37"/>
      <c r="E25" s="37"/>
      <c r="F25" s="36"/>
      <c r="G25" s="37"/>
      <c r="H25" s="37"/>
      <c r="I25" s="36"/>
      <c r="J25" s="37"/>
      <c r="K25" s="37"/>
      <c r="L25" s="39" t="str">
        <f aca="false">IF(M25="","",CHOOSE(M25,"Public","Internal (non-personal)","Confidential / personal","Special category / criminal / privileged"))</f>
        <v/>
      </c>
      <c r="M25" s="39" t="str">
        <f aca="false">IF(D25="","",IF(AND(OR(D25="Team",D25="Business",D25="Enterprise",D25="API",D25="Self-hosted"),G25="Yes",H25="Yes"),4,IF(OR(D25="Team",D25="Business",D25="Enterprise",D25="API",D25="Self-hosted"),IF(G25="Yes",3,2),IF(OR(D25="Pro",D25="Max",D25="Free"),2,1))))</f>
        <v/>
      </c>
      <c r="N25" s="39" t="str">
        <f aca="false">IF(A25="","",COUNTIF('Use Cases'!$D$5:$D$79,A25))</f>
        <v/>
      </c>
      <c r="O25" s="39" t="str">
        <f aca="false">IF($A25="","",COUNTIFS('Use Cases'!$D$5:$D$79,$A25,'Use Cases'!$I$5:$I$79,VerdictBlocked)+COUNTIFS('Use Cases'!$D$5:$D$79,$A25,'Use Cases'!$I$5:$I$79,VerdictNotApproved))</f>
        <v/>
      </c>
      <c r="P25" s="40" t="str">
        <f aca="false">IF($M25="","",INDEX(ClearedFor,MATCH($M25,ClsKeys,0)))</f>
        <v/>
      </c>
      <c r="Q25" s="40" t="str">
        <f aca="false">IF($M25="","",INDEX(NotClearedFor,MATCH($M25,ClsKeys,0)))</f>
        <v/>
      </c>
      <c r="R25" s="39" t="str">
        <f aca="false" t="array" ref="R25:R25">IF($A25="","",_xlfn.TEXTJOIN(", ",TRUE(),IF(('Use Cases'!$D$5:$D$79=$A25)*(EXACT('Use Cases'!$I$5:$I$79,VerdictBlocked)+EXACT('Use Cases'!$I$5:$I$79,VerdictNotApproved)&gt;0),'Use Cases'!$A$5:$A$79,"")))</f>
        <v/>
      </c>
      <c r="S25" s="39" t="str">
        <f aca="false" t="array" ref="S25:S25">IF($A25="","",_xlfn.TEXTJOIN(", ",TRUE(),IF(('Use Cases'!$D$5:$D$79=$A25)*EXACT('Use Cases'!$N$5:$N$79,DPIAInvalid),'Use Cases'!$A$5:$A$79,"")))</f>
        <v/>
      </c>
      <c r="T25" s="36"/>
      <c r="U25" s="36"/>
      <c r="V25" s="36"/>
      <c r="W25" s="36"/>
      <c r="X25" s="36"/>
    </row>
    <row r="26" customFormat="false" ht="25.5" hidden="false" customHeight="true" outlineLevel="0" collapsed="false">
      <c r="A26" s="36"/>
      <c r="B26" s="36"/>
      <c r="C26" s="36"/>
      <c r="D26" s="37"/>
      <c r="E26" s="37"/>
      <c r="F26" s="36"/>
      <c r="G26" s="37"/>
      <c r="H26" s="37"/>
      <c r="I26" s="36"/>
      <c r="J26" s="37"/>
      <c r="K26" s="37"/>
      <c r="L26" s="39" t="str">
        <f aca="false">IF(M26="","",CHOOSE(M26,"Public","Internal (non-personal)","Confidential / personal","Special category / criminal / privileged"))</f>
        <v/>
      </c>
      <c r="M26" s="39" t="str">
        <f aca="false">IF(D26="","",IF(AND(OR(D26="Team",D26="Business",D26="Enterprise",D26="API",D26="Self-hosted"),G26="Yes",H26="Yes"),4,IF(OR(D26="Team",D26="Business",D26="Enterprise",D26="API",D26="Self-hosted"),IF(G26="Yes",3,2),IF(OR(D26="Pro",D26="Max",D26="Free"),2,1))))</f>
        <v/>
      </c>
      <c r="N26" s="39" t="str">
        <f aca="false">IF(A26="","",COUNTIF('Use Cases'!$D$5:$D$79,A26))</f>
        <v/>
      </c>
      <c r="O26" s="39" t="str">
        <f aca="false">IF($A26="","",COUNTIFS('Use Cases'!$D$5:$D$79,$A26,'Use Cases'!$I$5:$I$79,VerdictBlocked)+COUNTIFS('Use Cases'!$D$5:$D$79,$A26,'Use Cases'!$I$5:$I$79,VerdictNotApproved))</f>
        <v/>
      </c>
      <c r="P26" s="40" t="str">
        <f aca="false">IF($M26="","",INDEX(ClearedFor,MATCH($M26,ClsKeys,0)))</f>
        <v/>
      </c>
      <c r="Q26" s="40" t="str">
        <f aca="false">IF($M26="","",INDEX(NotClearedFor,MATCH($M26,ClsKeys,0)))</f>
        <v/>
      </c>
      <c r="R26" s="39" t="str">
        <f aca="false" t="array" ref="R26:R26">IF($A26="","",_xlfn.TEXTJOIN(", ",TRUE(),IF(('Use Cases'!$D$5:$D$79=$A26)*(EXACT('Use Cases'!$I$5:$I$79,VerdictBlocked)+EXACT('Use Cases'!$I$5:$I$79,VerdictNotApproved)&gt;0),'Use Cases'!$A$5:$A$79,"")))</f>
        <v/>
      </c>
      <c r="S26" s="39" t="str">
        <f aca="false" t="array" ref="S26:S26">IF($A26="","",_xlfn.TEXTJOIN(", ",TRUE(),IF(('Use Cases'!$D$5:$D$79=$A26)*EXACT('Use Cases'!$N$5:$N$79,DPIAInvalid),'Use Cases'!$A$5:$A$79,"")))</f>
        <v/>
      </c>
      <c r="T26" s="36"/>
      <c r="U26" s="36"/>
      <c r="V26" s="36"/>
      <c r="W26" s="36"/>
      <c r="X26" s="36"/>
    </row>
    <row r="27" customFormat="false" ht="25.5" hidden="false" customHeight="true" outlineLevel="0" collapsed="false">
      <c r="A27" s="36"/>
      <c r="B27" s="36"/>
      <c r="C27" s="36"/>
      <c r="D27" s="37"/>
      <c r="E27" s="37"/>
      <c r="F27" s="36"/>
      <c r="G27" s="37"/>
      <c r="H27" s="37"/>
      <c r="I27" s="36"/>
      <c r="J27" s="37"/>
      <c r="K27" s="37"/>
      <c r="L27" s="39" t="str">
        <f aca="false">IF(M27="","",CHOOSE(M27,"Public","Internal (non-personal)","Confidential / personal","Special category / criminal / privileged"))</f>
        <v/>
      </c>
      <c r="M27" s="39" t="str">
        <f aca="false">IF(D27="","",IF(AND(OR(D27="Team",D27="Business",D27="Enterprise",D27="API",D27="Self-hosted"),G27="Yes",H27="Yes"),4,IF(OR(D27="Team",D27="Business",D27="Enterprise",D27="API",D27="Self-hosted"),IF(G27="Yes",3,2),IF(OR(D27="Pro",D27="Max",D27="Free"),2,1))))</f>
        <v/>
      </c>
      <c r="N27" s="39" t="str">
        <f aca="false">IF(A27="","",COUNTIF('Use Cases'!$D$5:$D$79,A27))</f>
        <v/>
      </c>
      <c r="O27" s="39" t="str">
        <f aca="false">IF($A27="","",COUNTIFS('Use Cases'!$D$5:$D$79,$A27,'Use Cases'!$I$5:$I$79,VerdictBlocked)+COUNTIFS('Use Cases'!$D$5:$D$79,$A27,'Use Cases'!$I$5:$I$79,VerdictNotApproved))</f>
        <v/>
      </c>
      <c r="P27" s="40" t="str">
        <f aca="false">IF($M27="","",INDEX(ClearedFor,MATCH($M27,ClsKeys,0)))</f>
        <v/>
      </c>
      <c r="Q27" s="40" t="str">
        <f aca="false">IF($M27="","",INDEX(NotClearedFor,MATCH($M27,ClsKeys,0)))</f>
        <v/>
      </c>
      <c r="R27" s="39" t="str">
        <f aca="false" t="array" ref="R27:R27">IF($A27="","",_xlfn.TEXTJOIN(", ",TRUE(),IF(('Use Cases'!$D$5:$D$79=$A27)*(EXACT('Use Cases'!$I$5:$I$79,VerdictBlocked)+EXACT('Use Cases'!$I$5:$I$79,VerdictNotApproved)&gt;0),'Use Cases'!$A$5:$A$79,"")))</f>
        <v/>
      </c>
      <c r="S27" s="39" t="str">
        <f aca="false" t="array" ref="S27:S27">IF($A27="","",_xlfn.TEXTJOIN(", ",TRUE(),IF(('Use Cases'!$D$5:$D$79=$A27)*EXACT('Use Cases'!$N$5:$N$79,DPIAInvalid),'Use Cases'!$A$5:$A$79,"")))</f>
        <v/>
      </c>
      <c r="T27" s="36"/>
      <c r="U27" s="36"/>
      <c r="V27" s="36"/>
      <c r="W27" s="36"/>
      <c r="X27" s="36"/>
    </row>
    <row r="28" customFormat="false" ht="25.5" hidden="false" customHeight="true" outlineLevel="0" collapsed="false">
      <c r="A28" s="36"/>
      <c r="B28" s="36"/>
      <c r="C28" s="36"/>
      <c r="D28" s="37"/>
      <c r="E28" s="37"/>
      <c r="F28" s="36"/>
      <c r="G28" s="37"/>
      <c r="H28" s="37"/>
      <c r="I28" s="36"/>
      <c r="J28" s="37"/>
      <c r="K28" s="37"/>
      <c r="L28" s="39" t="str">
        <f aca="false">IF(M28="","",CHOOSE(M28,"Public","Internal (non-personal)","Confidential / personal","Special category / criminal / privileged"))</f>
        <v/>
      </c>
      <c r="M28" s="39" t="str">
        <f aca="false">IF(D28="","",IF(AND(OR(D28="Team",D28="Business",D28="Enterprise",D28="API",D28="Self-hosted"),G28="Yes",H28="Yes"),4,IF(OR(D28="Team",D28="Business",D28="Enterprise",D28="API",D28="Self-hosted"),IF(G28="Yes",3,2),IF(OR(D28="Pro",D28="Max",D28="Free"),2,1))))</f>
        <v/>
      </c>
      <c r="N28" s="39" t="str">
        <f aca="false">IF(A28="","",COUNTIF('Use Cases'!$D$5:$D$79,A28))</f>
        <v/>
      </c>
      <c r="O28" s="39" t="str">
        <f aca="false">IF($A28="","",COUNTIFS('Use Cases'!$D$5:$D$79,$A28,'Use Cases'!$I$5:$I$79,VerdictBlocked)+COUNTIFS('Use Cases'!$D$5:$D$79,$A28,'Use Cases'!$I$5:$I$79,VerdictNotApproved))</f>
        <v/>
      </c>
      <c r="P28" s="40" t="str">
        <f aca="false">IF($M28="","",INDEX(ClearedFor,MATCH($M28,ClsKeys,0)))</f>
        <v/>
      </c>
      <c r="Q28" s="40" t="str">
        <f aca="false">IF($M28="","",INDEX(NotClearedFor,MATCH($M28,ClsKeys,0)))</f>
        <v/>
      </c>
      <c r="R28" s="39" t="str">
        <f aca="false" t="array" ref="R28:R28">IF($A28="","",_xlfn.TEXTJOIN(", ",TRUE(),IF(('Use Cases'!$D$5:$D$79=$A28)*(EXACT('Use Cases'!$I$5:$I$79,VerdictBlocked)+EXACT('Use Cases'!$I$5:$I$79,VerdictNotApproved)&gt;0),'Use Cases'!$A$5:$A$79,"")))</f>
        <v/>
      </c>
      <c r="S28" s="39" t="str">
        <f aca="false" t="array" ref="S28:S28">IF($A28="","",_xlfn.TEXTJOIN(", ",TRUE(),IF(('Use Cases'!$D$5:$D$79=$A28)*EXACT('Use Cases'!$N$5:$N$79,DPIAInvalid),'Use Cases'!$A$5:$A$79,"")))</f>
        <v/>
      </c>
      <c r="T28" s="36"/>
      <c r="U28" s="36"/>
      <c r="V28" s="36"/>
      <c r="W28" s="36"/>
      <c r="X28" s="36"/>
    </row>
    <row r="29" customFormat="false" ht="25.5" hidden="false" customHeight="true" outlineLevel="0" collapsed="false">
      <c r="A29" s="36"/>
      <c r="B29" s="36"/>
      <c r="C29" s="36"/>
      <c r="D29" s="37"/>
      <c r="E29" s="37"/>
      <c r="F29" s="36"/>
      <c r="G29" s="37"/>
      <c r="H29" s="37"/>
      <c r="I29" s="36"/>
      <c r="J29" s="37"/>
      <c r="K29" s="37"/>
      <c r="L29" s="39" t="str">
        <f aca="false">IF(M29="","",CHOOSE(M29,"Public","Internal (non-personal)","Confidential / personal","Special category / criminal / privileged"))</f>
        <v/>
      </c>
      <c r="M29" s="39" t="str">
        <f aca="false">IF(D29="","",IF(AND(OR(D29="Team",D29="Business",D29="Enterprise",D29="API",D29="Self-hosted"),G29="Yes",H29="Yes"),4,IF(OR(D29="Team",D29="Business",D29="Enterprise",D29="API",D29="Self-hosted"),IF(G29="Yes",3,2),IF(OR(D29="Pro",D29="Max",D29="Free"),2,1))))</f>
        <v/>
      </c>
      <c r="N29" s="39" t="str">
        <f aca="false">IF(A29="","",COUNTIF('Use Cases'!$D$5:$D$79,A29))</f>
        <v/>
      </c>
      <c r="O29" s="39" t="str">
        <f aca="false">IF($A29="","",COUNTIFS('Use Cases'!$D$5:$D$79,$A29,'Use Cases'!$I$5:$I$79,VerdictBlocked)+COUNTIFS('Use Cases'!$D$5:$D$79,$A29,'Use Cases'!$I$5:$I$79,VerdictNotApproved))</f>
        <v/>
      </c>
      <c r="P29" s="40" t="str">
        <f aca="false">IF($M29="","",INDEX(ClearedFor,MATCH($M29,ClsKeys,0)))</f>
        <v/>
      </c>
      <c r="Q29" s="40" t="str">
        <f aca="false">IF($M29="","",INDEX(NotClearedFor,MATCH($M29,ClsKeys,0)))</f>
        <v/>
      </c>
      <c r="R29" s="39" t="str">
        <f aca="false" t="array" ref="R29:R29">IF($A29="","",_xlfn.TEXTJOIN(", ",TRUE(),IF(('Use Cases'!$D$5:$D$79=$A29)*(EXACT('Use Cases'!$I$5:$I$79,VerdictBlocked)+EXACT('Use Cases'!$I$5:$I$79,VerdictNotApproved)&gt;0),'Use Cases'!$A$5:$A$79,"")))</f>
        <v/>
      </c>
      <c r="S29" s="39" t="str">
        <f aca="false" t="array" ref="S29:S29">IF($A29="","",_xlfn.TEXTJOIN(", ",TRUE(),IF(('Use Cases'!$D$5:$D$79=$A29)*EXACT('Use Cases'!$N$5:$N$79,DPIAInvalid),'Use Cases'!$A$5:$A$79,"")))</f>
        <v/>
      </c>
      <c r="T29" s="36"/>
      <c r="U29" s="36"/>
      <c r="V29" s="36"/>
      <c r="W29" s="36"/>
      <c r="X29" s="36"/>
    </row>
    <row r="30" customFormat="false" ht="25.5" hidden="false" customHeight="true" outlineLevel="0" collapsed="false">
      <c r="A30" s="36"/>
      <c r="B30" s="36"/>
      <c r="C30" s="36"/>
      <c r="D30" s="37"/>
      <c r="E30" s="37"/>
      <c r="F30" s="36"/>
      <c r="G30" s="37"/>
      <c r="H30" s="37"/>
      <c r="I30" s="36"/>
      <c r="J30" s="37"/>
      <c r="K30" s="37"/>
      <c r="L30" s="39" t="str">
        <f aca="false">IF(M30="","",CHOOSE(M30,"Public","Internal (non-personal)","Confidential / personal","Special category / criminal / privileged"))</f>
        <v/>
      </c>
      <c r="M30" s="39" t="str">
        <f aca="false">IF(D30="","",IF(AND(OR(D30="Team",D30="Business",D30="Enterprise",D30="API",D30="Self-hosted"),G30="Yes",H30="Yes"),4,IF(OR(D30="Team",D30="Business",D30="Enterprise",D30="API",D30="Self-hosted"),IF(G30="Yes",3,2),IF(OR(D30="Pro",D30="Max",D30="Free"),2,1))))</f>
        <v/>
      </c>
      <c r="N30" s="39" t="str">
        <f aca="false">IF(A30="","",COUNTIF('Use Cases'!$D$5:$D$79,A30))</f>
        <v/>
      </c>
      <c r="O30" s="39" t="str">
        <f aca="false">IF($A30="","",COUNTIFS('Use Cases'!$D$5:$D$79,$A30,'Use Cases'!$I$5:$I$79,VerdictBlocked)+COUNTIFS('Use Cases'!$D$5:$D$79,$A30,'Use Cases'!$I$5:$I$79,VerdictNotApproved))</f>
        <v/>
      </c>
      <c r="P30" s="40" t="str">
        <f aca="false">IF($M30="","",INDEX(ClearedFor,MATCH($M30,ClsKeys,0)))</f>
        <v/>
      </c>
      <c r="Q30" s="40" t="str">
        <f aca="false">IF($M30="","",INDEX(NotClearedFor,MATCH($M30,ClsKeys,0)))</f>
        <v/>
      </c>
      <c r="R30" s="39" t="str">
        <f aca="false" t="array" ref="R30:R30">IF($A30="","",_xlfn.TEXTJOIN(", ",TRUE(),IF(('Use Cases'!$D$5:$D$79=$A30)*(EXACT('Use Cases'!$I$5:$I$79,VerdictBlocked)+EXACT('Use Cases'!$I$5:$I$79,VerdictNotApproved)&gt;0),'Use Cases'!$A$5:$A$79,"")))</f>
        <v/>
      </c>
      <c r="S30" s="39" t="str">
        <f aca="false" t="array" ref="S30:S30">IF($A30="","",_xlfn.TEXTJOIN(", ",TRUE(),IF(('Use Cases'!$D$5:$D$79=$A30)*EXACT('Use Cases'!$N$5:$N$79,DPIAInvalid),'Use Cases'!$A$5:$A$79,"")))</f>
        <v/>
      </c>
      <c r="T30" s="36"/>
      <c r="U30" s="36"/>
      <c r="V30" s="36"/>
      <c r="W30" s="36"/>
      <c r="X30" s="36"/>
    </row>
    <row r="31" customFormat="false" ht="25.5" hidden="false" customHeight="true" outlineLevel="0" collapsed="false">
      <c r="A31" s="36"/>
      <c r="B31" s="36"/>
      <c r="C31" s="36"/>
      <c r="D31" s="37"/>
      <c r="E31" s="37"/>
      <c r="F31" s="36"/>
      <c r="G31" s="37"/>
      <c r="H31" s="37"/>
      <c r="I31" s="36"/>
      <c r="J31" s="37"/>
      <c r="K31" s="37"/>
      <c r="L31" s="39" t="str">
        <f aca="false">IF(M31="","",CHOOSE(M31,"Public","Internal (non-personal)","Confidential / personal","Special category / criminal / privileged"))</f>
        <v/>
      </c>
      <c r="M31" s="39" t="str">
        <f aca="false">IF(D31="","",IF(AND(OR(D31="Team",D31="Business",D31="Enterprise",D31="API",D31="Self-hosted"),G31="Yes",H31="Yes"),4,IF(OR(D31="Team",D31="Business",D31="Enterprise",D31="API",D31="Self-hosted"),IF(G31="Yes",3,2),IF(OR(D31="Pro",D31="Max",D31="Free"),2,1))))</f>
        <v/>
      </c>
      <c r="N31" s="39" t="str">
        <f aca="false">IF(A31="","",COUNTIF('Use Cases'!$D$5:$D$79,A31))</f>
        <v/>
      </c>
      <c r="O31" s="39" t="str">
        <f aca="false">IF($A31="","",COUNTIFS('Use Cases'!$D$5:$D$79,$A31,'Use Cases'!$I$5:$I$79,VerdictBlocked)+COUNTIFS('Use Cases'!$D$5:$D$79,$A31,'Use Cases'!$I$5:$I$79,VerdictNotApproved))</f>
        <v/>
      </c>
      <c r="P31" s="40" t="str">
        <f aca="false">IF($M31="","",INDEX(ClearedFor,MATCH($M31,ClsKeys,0)))</f>
        <v/>
      </c>
      <c r="Q31" s="40" t="str">
        <f aca="false">IF($M31="","",INDEX(NotClearedFor,MATCH($M31,ClsKeys,0)))</f>
        <v/>
      </c>
      <c r="R31" s="39" t="str">
        <f aca="false" t="array" ref="R31:R31">IF($A31="","",_xlfn.TEXTJOIN(", ",TRUE(),IF(('Use Cases'!$D$5:$D$79=$A31)*(EXACT('Use Cases'!$I$5:$I$79,VerdictBlocked)+EXACT('Use Cases'!$I$5:$I$79,VerdictNotApproved)&gt;0),'Use Cases'!$A$5:$A$79,"")))</f>
        <v/>
      </c>
      <c r="S31" s="39" t="str">
        <f aca="false" t="array" ref="S31:S31">IF($A31="","",_xlfn.TEXTJOIN(", ",TRUE(),IF(('Use Cases'!$D$5:$D$79=$A31)*EXACT('Use Cases'!$N$5:$N$79,DPIAInvalid),'Use Cases'!$A$5:$A$79,"")))</f>
        <v/>
      </c>
      <c r="T31" s="36"/>
      <c r="U31" s="36"/>
      <c r="V31" s="36"/>
      <c r="W31" s="36"/>
      <c r="X31" s="36"/>
    </row>
    <row r="32" customFormat="false" ht="25.5" hidden="false" customHeight="true" outlineLevel="0" collapsed="false">
      <c r="A32" s="36"/>
      <c r="B32" s="36"/>
      <c r="C32" s="36"/>
      <c r="D32" s="37"/>
      <c r="E32" s="37"/>
      <c r="F32" s="36"/>
      <c r="G32" s="37"/>
      <c r="H32" s="37"/>
      <c r="I32" s="36"/>
      <c r="J32" s="37"/>
      <c r="K32" s="37"/>
      <c r="L32" s="39" t="str">
        <f aca="false">IF(M32="","",CHOOSE(M32,"Public","Internal (non-personal)","Confidential / personal","Special category / criminal / privileged"))</f>
        <v/>
      </c>
      <c r="M32" s="39" t="str">
        <f aca="false">IF(D32="","",IF(AND(OR(D32="Team",D32="Business",D32="Enterprise",D32="API",D32="Self-hosted"),G32="Yes",H32="Yes"),4,IF(OR(D32="Team",D32="Business",D32="Enterprise",D32="API",D32="Self-hosted"),IF(G32="Yes",3,2),IF(OR(D32="Pro",D32="Max",D32="Free"),2,1))))</f>
        <v/>
      </c>
      <c r="N32" s="39" t="str">
        <f aca="false">IF(A32="","",COUNTIF('Use Cases'!$D$5:$D$79,A32))</f>
        <v/>
      </c>
      <c r="O32" s="39" t="str">
        <f aca="false">IF($A32="","",COUNTIFS('Use Cases'!$D$5:$D$79,$A32,'Use Cases'!$I$5:$I$79,VerdictBlocked)+COUNTIFS('Use Cases'!$D$5:$D$79,$A32,'Use Cases'!$I$5:$I$79,VerdictNotApproved))</f>
        <v/>
      </c>
      <c r="P32" s="40" t="str">
        <f aca="false">IF($M32="","",INDEX(ClearedFor,MATCH($M32,ClsKeys,0)))</f>
        <v/>
      </c>
      <c r="Q32" s="40" t="str">
        <f aca="false">IF($M32="","",INDEX(NotClearedFor,MATCH($M32,ClsKeys,0)))</f>
        <v/>
      </c>
      <c r="R32" s="39" t="str">
        <f aca="false" t="array" ref="R32:R32">IF($A32="","",_xlfn.TEXTJOIN(", ",TRUE(),IF(('Use Cases'!$D$5:$D$79=$A32)*(EXACT('Use Cases'!$I$5:$I$79,VerdictBlocked)+EXACT('Use Cases'!$I$5:$I$79,VerdictNotApproved)&gt;0),'Use Cases'!$A$5:$A$79,"")))</f>
        <v/>
      </c>
      <c r="S32" s="39" t="str">
        <f aca="false" t="array" ref="S32:S32">IF($A32="","",_xlfn.TEXTJOIN(", ",TRUE(),IF(('Use Cases'!$D$5:$D$79=$A32)*EXACT('Use Cases'!$N$5:$N$79,DPIAInvalid),'Use Cases'!$A$5:$A$79,"")))</f>
        <v/>
      </c>
      <c r="T32" s="36"/>
      <c r="U32" s="36"/>
      <c r="V32" s="36"/>
      <c r="W32" s="36"/>
      <c r="X32" s="36"/>
    </row>
    <row r="33" customFormat="false" ht="25.5" hidden="false" customHeight="true" outlineLevel="0" collapsed="false">
      <c r="A33" s="36"/>
      <c r="B33" s="36"/>
      <c r="C33" s="36"/>
      <c r="D33" s="37"/>
      <c r="E33" s="37"/>
      <c r="F33" s="36"/>
      <c r="G33" s="37"/>
      <c r="H33" s="37"/>
      <c r="I33" s="36"/>
      <c r="J33" s="37"/>
      <c r="K33" s="37"/>
      <c r="L33" s="39" t="str">
        <f aca="false">IF(M33="","",CHOOSE(M33,"Public","Internal (non-personal)","Confidential / personal","Special category / criminal / privileged"))</f>
        <v/>
      </c>
      <c r="M33" s="39" t="str">
        <f aca="false">IF(D33="","",IF(AND(OR(D33="Team",D33="Business",D33="Enterprise",D33="API",D33="Self-hosted"),G33="Yes",H33="Yes"),4,IF(OR(D33="Team",D33="Business",D33="Enterprise",D33="API",D33="Self-hosted"),IF(G33="Yes",3,2),IF(OR(D33="Pro",D33="Max",D33="Free"),2,1))))</f>
        <v/>
      </c>
      <c r="N33" s="39" t="str">
        <f aca="false">IF(A33="","",COUNTIF('Use Cases'!$D$5:$D$79,A33))</f>
        <v/>
      </c>
      <c r="O33" s="39" t="str">
        <f aca="false">IF($A33="","",COUNTIFS('Use Cases'!$D$5:$D$79,$A33,'Use Cases'!$I$5:$I$79,VerdictBlocked)+COUNTIFS('Use Cases'!$D$5:$D$79,$A33,'Use Cases'!$I$5:$I$79,VerdictNotApproved))</f>
        <v/>
      </c>
      <c r="P33" s="40" t="str">
        <f aca="false">IF($M33="","",INDEX(ClearedFor,MATCH($M33,ClsKeys,0)))</f>
        <v/>
      </c>
      <c r="Q33" s="40" t="str">
        <f aca="false">IF($M33="","",INDEX(NotClearedFor,MATCH($M33,ClsKeys,0)))</f>
        <v/>
      </c>
      <c r="R33" s="39" t="str">
        <f aca="false" t="array" ref="R33:R33">IF($A33="","",_xlfn.TEXTJOIN(", ",TRUE(),IF(('Use Cases'!$D$5:$D$79=$A33)*(EXACT('Use Cases'!$I$5:$I$79,VerdictBlocked)+EXACT('Use Cases'!$I$5:$I$79,VerdictNotApproved)&gt;0),'Use Cases'!$A$5:$A$79,"")))</f>
        <v/>
      </c>
      <c r="S33" s="39" t="str">
        <f aca="false" t="array" ref="S33:S33">IF($A33="","",_xlfn.TEXTJOIN(", ",TRUE(),IF(('Use Cases'!$D$5:$D$79=$A33)*EXACT('Use Cases'!$N$5:$N$79,DPIAInvalid),'Use Cases'!$A$5:$A$79,"")))</f>
        <v/>
      </c>
      <c r="T33" s="36"/>
      <c r="U33" s="36"/>
      <c r="V33" s="36"/>
      <c r="W33" s="36"/>
      <c r="X33" s="36"/>
    </row>
    <row r="34" customFormat="false" ht="25.5" hidden="false" customHeight="true" outlineLevel="0" collapsed="false">
      <c r="A34" s="36"/>
      <c r="B34" s="36"/>
      <c r="C34" s="36"/>
      <c r="D34" s="37"/>
      <c r="E34" s="37"/>
      <c r="F34" s="36"/>
      <c r="G34" s="37"/>
      <c r="H34" s="37"/>
      <c r="I34" s="36"/>
      <c r="J34" s="37"/>
      <c r="K34" s="37"/>
      <c r="L34" s="39" t="str">
        <f aca="false">IF(M34="","",CHOOSE(M34,"Public","Internal (non-personal)","Confidential / personal","Special category / criminal / privileged"))</f>
        <v/>
      </c>
      <c r="M34" s="39" t="str">
        <f aca="false">IF(D34="","",IF(AND(OR(D34="Team",D34="Business",D34="Enterprise",D34="API",D34="Self-hosted"),G34="Yes",H34="Yes"),4,IF(OR(D34="Team",D34="Business",D34="Enterprise",D34="API",D34="Self-hosted"),IF(G34="Yes",3,2),IF(OR(D34="Pro",D34="Max",D34="Free"),2,1))))</f>
        <v/>
      </c>
      <c r="N34" s="39" t="str">
        <f aca="false">IF(A34="","",COUNTIF('Use Cases'!$D$5:$D$79,A34))</f>
        <v/>
      </c>
      <c r="O34" s="39" t="str">
        <f aca="false">IF($A34="","",COUNTIFS('Use Cases'!$D$5:$D$79,$A34,'Use Cases'!$I$5:$I$79,VerdictBlocked)+COUNTIFS('Use Cases'!$D$5:$D$79,$A34,'Use Cases'!$I$5:$I$79,VerdictNotApproved))</f>
        <v/>
      </c>
      <c r="P34" s="40" t="str">
        <f aca="false">IF($M34="","",INDEX(ClearedFor,MATCH($M34,ClsKeys,0)))</f>
        <v/>
      </c>
      <c r="Q34" s="40" t="str">
        <f aca="false">IF($M34="","",INDEX(NotClearedFor,MATCH($M34,ClsKeys,0)))</f>
        <v/>
      </c>
      <c r="R34" s="39" t="str">
        <f aca="false" t="array" ref="R34:R34">IF($A34="","",_xlfn.TEXTJOIN(", ",TRUE(),IF(('Use Cases'!$D$5:$D$79=$A34)*(EXACT('Use Cases'!$I$5:$I$79,VerdictBlocked)+EXACT('Use Cases'!$I$5:$I$79,VerdictNotApproved)&gt;0),'Use Cases'!$A$5:$A$79,"")))</f>
        <v/>
      </c>
      <c r="S34" s="39" t="str">
        <f aca="false" t="array" ref="S34:S34">IF($A34="","",_xlfn.TEXTJOIN(", ",TRUE(),IF(('Use Cases'!$D$5:$D$79=$A34)*EXACT('Use Cases'!$N$5:$N$79,DPIAInvalid),'Use Cases'!$A$5:$A$79,"")))</f>
        <v/>
      </c>
      <c r="T34" s="36"/>
      <c r="U34" s="36"/>
      <c r="V34" s="36"/>
      <c r="W34" s="36"/>
      <c r="X34" s="36"/>
    </row>
  </sheetData>
  <dataValidations count="6">
    <dataValidation allowBlank="true" errorStyle="stop" operator="between" showDropDown="false" showErrorMessage="false" showInputMessage="false" sqref="D5:D34" type="list">
      <formula1>Tiers</formula1>
      <formula2>0</formula2>
    </dataValidation>
    <dataValidation allowBlank="true" errorStyle="stop" operator="between" showDropDown="false" showErrorMessage="false" showInputMessage="false" sqref="E5:E34" type="list">
      <formula1>YNU</formula1>
      <formula2>0</formula2>
    </dataValidation>
    <dataValidation allowBlank="true" errorStyle="stop" operator="between" showDropDown="false" showErrorMessage="false" showInputMessage="false" sqref="G5:G34" type="list">
      <formula1>YNU</formula1>
      <formula2>0</formula2>
    </dataValidation>
    <dataValidation allowBlank="true" errorStyle="stop" operator="between" showDropDown="false" showErrorMessage="false" showInputMessage="false" sqref="H5:H34" type="list">
      <formula1>SafeguardOpts</formula1>
      <formula2>0</formula2>
    </dataValidation>
    <dataValidation allowBlank="true" errorStyle="stop" operator="between" showDropDown="false" showErrorMessage="false" showInputMessage="false" sqref="J5:J34" type="list">
      <formula1>DueDil</formula1>
      <formula2>0</formula2>
    </dataValidation>
    <dataValidation allowBlank="true" errorStyle="stop" operator="between" showDropDown="false" showErrorMessage="false" showInputMessage="false" sqref="T5:T34" type="list">
      <formula1>ToolStatus</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I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0"/>
    <col collapsed="false" customWidth="true" hidden="false" outlineLevel="0" max="2" min="2" style="0" width="38"/>
    <col collapsed="false" customWidth="true" hidden="false" outlineLevel="0" max="3" min="3" style="0" width="34"/>
    <col collapsed="false" customWidth="true" hidden="false" outlineLevel="0" max="4" min="4" style="0" width="12"/>
    <col collapsed="false" customWidth="true" hidden="false" outlineLevel="0" max="5" min="5" style="0" width="10"/>
    <col collapsed="false" customWidth="true" hidden="false" outlineLevel="0" max="6" min="6" style="0" width="52"/>
    <col collapsed="false" customWidth="true" hidden="false" outlineLevel="0" max="7" min="7" style="0" width="30"/>
    <col collapsed="false" customWidth="true" hidden="false" outlineLevel="0" max="8" min="8" style="0" width="24"/>
    <col collapsed="false" customWidth="true" hidden="false" outlineLevel="0" max="9" min="9" style="0" width="40"/>
  </cols>
  <sheetData>
    <row r="1" customFormat="false" ht="17.35" hidden="false" customHeight="false" outlineLevel="0" collapsed="false">
      <c r="A1" s="27" t="s">
        <v>336</v>
      </c>
    </row>
    <row r="2" customFormat="false" ht="42" hidden="false" customHeight="true" outlineLevel="0" collapsed="false">
      <c r="A2" s="28" t="s">
        <v>337</v>
      </c>
      <c r="B2" s="28"/>
      <c r="C2" s="28"/>
      <c r="D2" s="28"/>
      <c r="E2" s="28"/>
      <c r="F2" s="28"/>
      <c r="G2" s="28"/>
      <c r="H2" s="28"/>
      <c r="I2" s="28"/>
    </row>
    <row r="4" customFormat="false" ht="15" hidden="false" customHeight="false" outlineLevel="0" collapsed="false">
      <c r="A4" s="29" t="s">
        <v>338</v>
      </c>
      <c r="B4" s="29" t="s">
        <v>339</v>
      </c>
      <c r="C4" s="29" t="s">
        <v>340</v>
      </c>
      <c r="D4" s="29" t="s">
        <v>341</v>
      </c>
      <c r="E4" s="29" t="s">
        <v>342</v>
      </c>
      <c r="F4" s="29" t="s">
        <v>343</v>
      </c>
      <c r="G4" s="29" t="s">
        <v>344</v>
      </c>
      <c r="H4" s="29" t="s">
        <v>345</v>
      </c>
      <c r="I4" s="29" t="s">
        <v>46</v>
      </c>
    </row>
    <row r="5" customFormat="false" ht="15" hidden="false" customHeight="false" outlineLevel="0" collapsed="false">
      <c r="A5" s="30"/>
      <c r="B5" s="30"/>
      <c r="C5" s="30"/>
      <c r="D5" s="30"/>
      <c r="E5" s="30"/>
      <c r="F5" s="30"/>
      <c r="G5" s="30"/>
      <c r="H5" s="30"/>
      <c r="I5" s="30"/>
    </row>
    <row r="6" customFormat="false" ht="15" hidden="false" customHeight="false" outlineLevel="0" collapsed="false">
      <c r="A6" s="30"/>
      <c r="B6" s="30"/>
      <c r="C6" s="30"/>
      <c r="D6" s="30"/>
      <c r="E6" s="30"/>
      <c r="F6" s="30"/>
      <c r="G6" s="30"/>
      <c r="H6" s="30"/>
      <c r="I6" s="30"/>
    </row>
    <row r="7" customFormat="false" ht="15" hidden="false" customHeight="false" outlineLevel="0" collapsed="false">
      <c r="A7" s="30"/>
      <c r="B7" s="30"/>
      <c r="C7" s="30"/>
      <c r="D7" s="30"/>
      <c r="E7" s="30"/>
      <c r="F7" s="30"/>
      <c r="G7" s="30"/>
      <c r="H7" s="30"/>
      <c r="I7" s="30"/>
    </row>
    <row r="8" customFormat="false" ht="15" hidden="false" customHeight="false" outlineLevel="0" collapsed="false">
      <c r="A8" s="30"/>
      <c r="B8" s="30"/>
      <c r="C8" s="30"/>
      <c r="D8" s="30"/>
      <c r="E8" s="30"/>
      <c r="F8" s="30"/>
      <c r="G8" s="30"/>
      <c r="H8" s="30"/>
      <c r="I8" s="30"/>
    </row>
    <row r="9" customFormat="false" ht="15" hidden="false" customHeight="false" outlineLevel="0" collapsed="false">
      <c r="A9" s="30"/>
      <c r="B9" s="30"/>
      <c r="C9" s="30"/>
      <c r="D9" s="30"/>
      <c r="E9" s="30"/>
      <c r="F9" s="30"/>
      <c r="G9" s="30"/>
      <c r="H9" s="30"/>
      <c r="I9" s="30"/>
    </row>
    <row r="10" customFormat="false" ht="15" hidden="false" customHeight="false" outlineLevel="0" collapsed="false">
      <c r="A10" s="30"/>
      <c r="B10" s="30"/>
      <c r="C10" s="30"/>
      <c r="D10" s="30"/>
      <c r="E10" s="30"/>
      <c r="F10" s="30"/>
      <c r="G10" s="30"/>
      <c r="H10" s="30"/>
      <c r="I10" s="30"/>
    </row>
    <row r="11" customFormat="false" ht="15" hidden="false" customHeight="false" outlineLevel="0" collapsed="false">
      <c r="A11" s="30"/>
      <c r="B11" s="30"/>
      <c r="C11" s="30"/>
      <c r="D11" s="30"/>
      <c r="E11" s="30"/>
      <c r="F11" s="30"/>
      <c r="G11" s="30"/>
      <c r="H11" s="30"/>
      <c r="I11" s="30"/>
    </row>
    <row r="12" customFormat="false" ht="15" hidden="false" customHeight="false" outlineLevel="0" collapsed="false">
      <c r="A12" s="30"/>
      <c r="B12" s="30"/>
      <c r="C12" s="30"/>
      <c r="D12" s="30"/>
      <c r="E12" s="30"/>
      <c r="F12" s="30"/>
      <c r="G12" s="30"/>
      <c r="H12" s="30"/>
      <c r="I12" s="30"/>
    </row>
    <row r="13" customFormat="false" ht="15" hidden="false" customHeight="false" outlineLevel="0" collapsed="false">
      <c r="A13" s="30"/>
      <c r="B13" s="30"/>
      <c r="C13" s="30"/>
      <c r="D13" s="30"/>
      <c r="E13" s="30"/>
      <c r="F13" s="30"/>
      <c r="G13" s="30"/>
      <c r="H13" s="30"/>
      <c r="I13" s="30"/>
    </row>
    <row r="14" customFormat="false" ht="15" hidden="false" customHeight="false" outlineLevel="0" collapsed="false">
      <c r="A14" s="30"/>
      <c r="B14" s="30"/>
      <c r="C14" s="30"/>
      <c r="D14" s="30"/>
      <c r="E14" s="30"/>
      <c r="F14" s="30"/>
      <c r="G14" s="30"/>
      <c r="H14" s="30"/>
      <c r="I14" s="30"/>
    </row>
    <row r="15" customFormat="false" ht="15" hidden="false" customHeight="false" outlineLevel="0" collapsed="false">
      <c r="A15" s="30"/>
      <c r="B15" s="30"/>
      <c r="C15" s="30"/>
      <c r="D15" s="30"/>
      <c r="E15" s="30"/>
      <c r="F15" s="30"/>
      <c r="G15" s="30"/>
      <c r="H15" s="30"/>
      <c r="I15" s="30"/>
    </row>
    <row r="16" customFormat="false" ht="15" hidden="false" customHeight="false" outlineLevel="0" collapsed="false">
      <c r="A16" s="30"/>
      <c r="B16" s="30"/>
      <c r="C16" s="30"/>
      <c r="D16" s="30"/>
      <c r="E16" s="30"/>
      <c r="F16" s="30"/>
      <c r="G16" s="30"/>
      <c r="H16" s="30"/>
      <c r="I16" s="30"/>
    </row>
    <row r="17" customFormat="false" ht="15" hidden="false" customHeight="false" outlineLevel="0" collapsed="false">
      <c r="A17" s="30"/>
      <c r="B17" s="30"/>
      <c r="C17" s="30"/>
      <c r="D17" s="30"/>
      <c r="E17" s="30"/>
      <c r="F17" s="30"/>
      <c r="G17" s="30"/>
      <c r="H17" s="30"/>
      <c r="I17" s="30"/>
    </row>
    <row r="18" customFormat="false" ht="15" hidden="false" customHeight="false" outlineLevel="0" collapsed="false">
      <c r="A18" s="30"/>
      <c r="B18" s="30"/>
      <c r="C18" s="30"/>
      <c r="D18" s="30"/>
      <c r="E18" s="30"/>
      <c r="F18" s="30"/>
      <c r="G18" s="30"/>
      <c r="H18" s="30"/>
      <c r="I18" s="30"/>
    </row>
    <row r="19" customFormat="false" ht="15" hidden="false" customHeight="false" outlineLevel="0" collapsed="false">
      <c r="A19" s="30"/>
      <c r="B19" s="30"/>
      <c r="C19" s="30"/>
      <c r="D19" s="30"/>
      <c r="E19" s="30"/>
      <c r="F19" s="30"/>
      <c r="G19" s="30"/>
      <c r="H19" s="30"/>
      <c r="I19" s="30"/>
    </row>
    <row r="20" customFormat="false" ht="15" hidden="false" customHeight="false" outlineLevel="0" collapsed="false">
      <c r="A20" s="30"/>
      <c r="B20" s="30"/>
      <c r="C20" s="30"/>
      <c r="D20" s="30"/>
      <c r="E20" s="30"/>
      <c r="F20" s="30"/>
      <c r="G20" s="30"/>
      <c r="H20" s="30"/>
      <c r="I20" s="30"/>
    </row>
    <row r="21" customFormat="false" ht="15" hidden="false" customHeight="false" outlineLevel="0" collapsed="false">
      <c r="A21" s="30"/>
      <c r="B21" s="30"/>
      <c r="C21" s="30"/>
      <c r="D21" s="30"/>
      <c r="E21" s="30"/>
      <c r="F21" s="30"/>
      <c r="G21" s="30"/>
      <c r="H21" s="30"/>
      <c r="I21" s="30"/>
    </row>
    <row r="22" customFormat="false" ht="15" hidden="false" customHeight="false" outlineLevel="0" collapsed="false">
      <c r="A22" s="30"/>
      <c r="B22" s="30"/>
      <c r="C22" s="30"/>
      <c r="D22" s="30"/>
      <c r="E22" s="30"/>
      <c r="F22" s="30"/>
      <c r="G22" s="30"/>
      <c r="H22" s="30"/>
      <c r="I22" s="30"/>
    </row>
  </sheetData>
  <mergeCells count="1">
    <mergeCell ref="A2:I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30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30"/>
    <col collapsed="false" customWidth="true" hidden="false" outlineLevel="0" max="4" min="3" style="0" width="13"/>
    <col collapsed="false" customWidth="true" hidden="false" outlineLevel="0" max="5" min="5" style="0" width="11"/>
    <col collapsed="false" customWidth="true" hidden="false" outlineLevel="0" max="6" min="6" style="0" width="10"/>
    <col collapsed="false" customWidth="true" hidden="false" outlineLevel="0" max="7" min="7" style="0" width="13"/>
    <col collapsed="false" customWidth="true" hidden="false" outlineLevel="0" max="8" min="8" style="0" width="8"/>
    <col collapsed="false" customWidth="true" hidden="false" outlineLevel="0" max="10" min="9" style="0" width="12"/>
    <col collapsed="false" customWidth="true" hidden="false" outlineLevel="0" max="12" min="11" style="0" width="10"/>
    <col collapsed="false" customWidth="true" hidden="false" outlineLevel="0" max="13" min="13" style="0" width="11"/>
    <col collapsed="false" customWidth="true" hidden="false" outlineLevel="0" max="14" min="14" style="0" width="9"/>
    <col collapsed="false" customWidth="true" hidden="false" outlineLevel="0" max="15" min="15" style="0" width="46"/>
  </cols>
  <sheetData>
    <row r="1" customFormat="false" ht="17.35" hidden="false" customHeight="false" outlineLevel="0" collapsed="false">
      <c r="A1" s="27" t="s">
        <v>346</v>
      </c>
    </row>
    <row r="2" customFormat="false" ht="42" hidden="false" customHeight="true" outlineLevel="0" collapsed="false">
      <c r="A2" s="28" t="s">
        <v>347</v>
      </c>
      <c r="B2" s="28"/>
      <c r="C2" s="28"/>
      <c r="D2" s="28"/>
      <c r="E2" s="28"/>
      <c r="F2" s="28"/>
      <c r="G2" s="28"/>
      <c r="H2" s="28"/>
      <c r="I2" s="28"/>
      <c r="J2" s="28"/>
      <c r="K2" s="28"/>
      <c r="L2" s="28"/>
      <c r="M2" s="28"/>
      <c r="N2" s="28"/>
      <c r="O2" s="28"/>
    </row>
    <row r="4" customFormat="false" ht="35.05" hidden="false" customHeight="false" outlineLevel="0" collapsed="false">
      <c r="A4" s="29" t="s">
        <v>348</v>
      </c>
      <c r="B4" s="29" t="s">
        <v>349</v>
      </c>
      <c r="C4" s="29" t="s">
        <v>350</v>
      </c>
      <c r="D4" s="29" t="s">
        <v>351</v>
      </c>
      <c r="E4" s="29" t="s">
        <v>352</v>
      </c>
      <c r="F4" s="29" t="s">
        <v>353</v>
      </c>
      <c r="G4" s="29" t="s">
        <v>354</v>
      </c>
      <c r="H4" s="29" t="s">
        <v>355</v>
      </c>
      <c r="I4" s="29" t="s">
        <v>356</v>
      </c>
      <c r="J4" s="29" t="s">
        <v>357</v>
      </c>
      <c r="K4" s="29" t="s">
        <v>358</v>
      </c>
      <c r="L4" s="29" t="s">
        <v>359</v>
      </c>
      <c r="M4" s="29" t="s">
        <v>360</v>
      </c>
      <c r="N4" s="29" t="s">
        <v>361</v>
      </c>
      <c r="O4" s="29" t="s">
        <v>362</v>
      </c>
    </row>
    <row r="5" customFormat="false" ht="15" hidden="false" customHeight="false" outlineLevel="0" collapsed="false">
      <c r="A5" s="30"/>
      <c r="B5" s="30"/>
      <c r="C5" s="30"/>
      <c r="D5" s="30"/>
      <c r="E5" s="30"/>
      <c r="F5" s="30"/>
      <c r="G5" s="30"/>
      <c r="H5" s="30"/>
      <c r="I5" s="30"/>
      <c r="J5" s="30"/>
      <c r="K5" s="30"/>
      <c r="L5" s="30"/>
      <c r="M5" s="30"/>
      <c r="N5" s="30"/>
      <c r="O5" s="30"/>
    </row>
    <row r="6" customFormat="false" ht="15" hidden="false" customHeight="false" outlineLevel="0" collapsed="false">
      <c r="A6" s="30"/>
      <c r="B6" s="30"/>
      <c r="C6" s="30"/>
      <c r="D6" s="30"/>
      <c r="E6" s="30"/>
      <c r="F6" s="30"/>
      <c r="G6" s="30"/>
      <c r="H6" s="30"/>
      <c r="I6" s="30"/>
      <c r="J6" s="30"/>
      <c r="K6" s="30"/>
      <c r="L6" s="30"/>
      <c r="M6" s="30"/>
      <c r="N6" s="30"/>
      <c r="O6" s="30"/>
    </row>
    <row r="7" customFormat="false" ht="15" hidden="false" customHeight="false" outlineLevel="0" collapsed="false">
      <c r="A7" s="30"/>
      <c r="B7" s="30"/>
      <c r="C7" s="30"/>
      <c r="D7" s="30"/>
      <c r="E7" s="30"/>
      <c r="F7" s="30"/>
      <c r="G7" s="30"/>
      <c r="H7" s="30"/>
      <c r="I7" s="30"/>
      <c r="J7" s="30"/>
      <c r="K7" s="30"/>
      <c r="L7" s="30"/>
      <c r="M7" s="30"/>
      <c r="N7" s="30"/>
      <c r="O7" s="30"/>
    </row>
    <row r="8" customFormat="false" ht="15" hidden="false" customHeight="false" outlineLevel="0" collapsed="false">
      <c r="A8" s="30"/>
      <c r="B8" s="30"/>
      <c r="C8" s="30"/>
      <c r="D8" s="30"/>
      <c r="E8" s="30"/>
      <c r="F8" s="30"/>
      <c r="G8" s="30"/>
      <c r="H8" s="30"/>
      <c r="I8" s="30"/>
      <c r="J8" s="30"/>
      <c r="K8" s="30"/>
      <c r="L8" s="30"/>
      <c r="M8" s="30"/>
      <c r="N8" s="30"/>
      <c r="O8" s="30"/>
    </row>
    <row r="9" customFormat="false" ht="15" hidden="false" customHeight="false" outlineLevel="0" collapsed="false">
      <c r="A9" s="30"/>
      <c r="B9" s="30"/>
      <c r="C9" s="30"/>
      <c r="D9" s="30"/>
      <c r="E9" s="30"/>
      <c r="F9" s="30"/>
      <c r="G9" s="30"/>
      <c r="H9" s="30"/>
      <c r="I9" s="30"/>
      <c r="J9" s="30"/>
      <c r="K9" s="30"/>
      <c r="L9" s="30"/>
      <c r="M9" s="30"/>
      <c r="N9" s="30"/>
      <c r="O9" s="30"/>
    </row>
    <row r="10" customFormat="false" ht="15" hidden="false" customHeight="false" outlineLevel="0" collapsed="false">
      <c r="A10" s="30"/>
      <c r="B10" s="30"/>
      <c r="C10" s="30"/>
      <c r="D10" s="30"/>
      <c r="E10" s="30"/>
      <c r="F10" s="30"/>
      <c r="G10" s="30"/>
      <c r="H10" s="30"/>
      <c r="I10" s="30"/>
      <c r="J10" s="30"/>
      <c r="K10" s="30"/>
      <c r="L10" s="30"/>
      <c r="M10" s="30"/>
      <c r="N10" s="30"/>
      <c r="O10" s="30"/>
    </row>
    <row r="11" customFormat="false" ht="15" hidden="false" customHeight="false" outlineLevel="0" collapsed="false">
      <c r="A11" s="30"/>
      <c r="B11" s="30"/>
      <c r="C11" s="30"/>
      <c r="D11" s="30"/>
      <c r="E11" s="30"/>
      <c r="F11" s="30"/>
      <c r="G11" s="30"/>
      <c r="H11" s="30"/>
      <c r="I11" s="30"/>
      <c r="J11" s="30"/>
      <c r="K11" s="30"/>
      <c r="L11" s="30"/>
      <c r="M11" s="30"/>
      <c r="N11" s="30"/>
      <c r="O11" s="30"/>
    </row>
    <row r="12" customFormat="false" ht="15" hidden="false" customHeight="false" outlineLevel="0" collapsed="false">
      <c r="A12" s="30"/>
      <c r="B12" s="30"/>
      <c r="C12" s="30"/>
      <c r="D12" s="30"/>
      <c r="E12" s="30"/>
      <c r="F12" s="30"/>
      <c r="G12" s="30"/>
      <c r="H12" s="30"/>
      <c r="I12" s="30"/>
      <c r="J12" s="30"/>
      <c r="K12" s="30"/>
      <c r="L12" s="30"/>
      <c r="M12" s="30"/>
      <c r="N12" s="30"/>
      <c r="O12" s="30"/>
    </row>
    <row r="13" customFormat="false" ht="15" hidden="false" customHeight="false" outlineLevel="0" collapsed="false">
      <c r="A13" s="30"/>
      <c r="B13" s="30"/>
      <c r="C13" s="30"/>
      <c r="D13" s="30"/>
      <c r="E13" s="30"/>
      <c r="F13" s="30"/>
      <c r="G13" s="30"/>
      <c r="H13" s="30"/>
      <c r="I13" s="30"/>
      <c r="J13" s="30"/>
      <c r="K13" s="30"/>
      <c r="L13" s="30"/>
      <c r="M13" s="30"/>
      <c r="N13" s="30"/>
      <c r="O13" s="30"/>
    </row>
    <row r="14" customFormat="false" ht="15" hidden="false" customHeight="false" outlineLevel="0" collapsed="false">
      <c r="A14" s="30"/>
      <c r="B14" s="30"/>
      <c r="C14" s="30"/>
      <c r="D14" s="30"/>
      <c r="E14" s="30"/>
      <c r="F14" s="30"/>
      <c r="G14" s="30"/>
      <c r="H14" s="30"/>
      <c r="I14" s="30"/>
      <c r="J14" s="30"/>
      <c r="K14" s="30"/>
      <c r="L14" s="30"/>
      <c r="M14" s="30"/>
      <c r="N14" s="30"/>
      <c r="O14" s="30"/>
    </row>
    <row r="15" customFormat="false" ht="15" hidden="false" customHeight="false" outlineLevel="0" collapsed="false">
      <c r="A15" s="30"/>
      <c r="B15" s="30"/>
      <c r="C15" s="30"/>
      <c r="D15" s="30"/>
      <c r="E15" s="30"/>
      <c r="F15" s="30"/>
      <c r="G15" s="30"/>
      <c r="H15" s="30"/>
      <c r="I15" s="30"/>
      <c r="J15" s="30"/>
      <c r="K15" s="30"/>
      <c r="L15" s="30"/>
      <c r="M15" s="30"/>
      <c r="N15" s="30"/>
      <c r="O15" s="30"/>
    </row>
    <row r="16" customFormat="false" ht="15" hidden="false" customHeight="false" outlineLevel="0" collapsed="false">
      <c r="A16" s="30"/>
      <c r="B16" s="30"/>
      <c r="C16" s="30"/>
      <c r="D16" s="30"/>
      <c r="E16" s="30"/>
      <c r="F16" s="30"/>
      <c r="G16" s="30"/>
      <c r="H16" s="30"/>
      <c r="I16" s="30"/>
      <c r="J16" s="30"/>
      <c r="K16" s="30"/>
      <c r="L16" s="30"/>
      <c r="M16" s="30"/>
      <c r="N16" s="30"/>
      <c r="O16" s="30"/>
    </row>
    <row r="17" customFormat="false" ht="15" hidden="false" customHeight="false" outlineLevel="0" collapsed="false">
      <c r="A17" s="30"/>
      <c r="B17" s="30"/>
      <c r="C17" s="30"/>
      <c r="D17" s="30"/>
      <c r="E17" s="30"/>
      <c r="F17" s="30"/>
      <c r="G17" s="30"/>
      <c r="H17" s="30"/>
      <c r="I17" s="30"/>
      <c r="J17" s="30"/>
      <c r="K17" s="30"/>
      <c r="L17" s="30"/>
      <c r="M17" s="30"/>
      <c r="N17" s="30"/>
      <c r="O17" s="30"/>
    </row>
    <row r="18" customFormat="false" ht="15" hidden="false" customHeight="false" outlineLevel="0" collapsed="false">
      <c r="A18" s="30"/>
      <c r="B18" s="30"/>
      <c r="C18" s="30"/>
      <c r="D18" s="30"/>
      <c r="E18" s="30"/>
      <c r="F18" s="30"/>
      <c r="G18" s="30"/>
      <c r="H18" s="30"/>
      <c r="I18" s="30"/>
      <c r="J18" s="30"/>
      <c r="K18" s="30"/>
      <c r="L18" s="30"/>
      <c r="M18" s="30"/>
      <c r="N18" s="30"/>
      <c r="O18" s="30"/>
    </row>
    <row r="19" customFormat="false" ht="15" hidden="false" customHeight="false" outlineLevel="0" collapsed="false">
      <c r="A19" s="30"/>
      <c r="B19" s="30"/>
      <c r="C19" s="30"/>
      <c r="D19" s="30"/>
      <c r="E19" s="30"/>
      <c r="F19" s="30"/>
      <c r="G19" s="30"/>
      <c r="H19" s="30"/>
      <c r="I19" s="30"/>
      <c r="J19" s="30"/>
      <c r="K19" s="30"/>
      <c r="L19" s="30"/>
      <c r="M19" s="30"/>
      <c r="N19" s="30"/>
      <c r="O19" s="30"/>
    </row>
    <row r="20" customFormat="false" ht="15" hidden="false" customHeight="false" outlineLevel="0" collapsed="false">
      <c r="A20" s="30"/>
      <c r="B20" s="30"/>
      <c r="C20" s="30"/>
      <c r="D20" s="30"/>
      <c r="E20" s="30"/>
      <c r="F20" s="30"/>
      <c r="G20" s="30"/>
      <c r="H20" s="30"/>
      <c r="I20" s="30"/>
      <c r="J20" s="30"/>
      <c r="K20" s="30"/>
      <c r="L20" s="30"/>
      <c r="M20" s="30"/>
      <c r="N20" s="30"/>
      <c r="O20" s="30"/>
    </row>
    <row r="21" customFormat="false" ht="15" hidden="false" customHeight="false" outlineLevel="0" collapsed="false">
      <c r="A21" s="30"/>
      <c r="B21" s="30"/>
      <c r="C21" s="30"/>
      <c r="D21" s="30"/>
      <c r="E21" s="30"/>
      <c r="F21" s="30"/>
      <c r="G21" s="30"/>
      <c r="H21" s="30"/>
      <c r="I21" s="30"/>
      <c r="J21" s="30"/>
      <c r="K21" s="30"/>
      <c r="L21" s="30"/>
      <c r="M21" s="30"/>
      <c r="N21" s="30"/>
      <c r="O21" s="30"/>
    </row>
    <row r="22" customFormat="false" ht="15" hidden="false" customHeight="false" outlineLevel="0" collapsed="false">
      <c r="A22" s="30"/>
      <c r="B22" s="30"/>
      <c r="C22" s="30"/>
      <c r="D22" s="30"/>
      <c r="E22" s="30"/>
      <c r="F22" s="30"/>
      <c r="G22" s="30"/>
      <c r="H22" s="30"/>
      <c r="I22" s="30"/>
      <c r="J22" s="30"/>
      <c r="K22" s="30"/>
      <c r="L22" s="30"/>
      <c r="M22" s="30"/>
      <c r="N22" s="30"/>
      <c r="O22" s="30"/>
    </row>
    <row r="23" customFormat="false" ht="15" hidden="false" customHeight="false" outlineLevel="0" collapsed="false">
      <c r="A23" s="30"/>
      <c r="B23" s="30"/>
      <c r="C23" s="30"/>
      <c r="D23" s="30"/>
      <c r="E23" s="30"/>
      <c r="F23" s="30"/>
      <c r="G23" s="30"/>
      <c r="H23" s="30"/>
      <c r="I23" s="30"/>
      <c r="J23" s="30"/>
      <c r="K23" s="30"/>
      <c r="L23" s="30"/>
      <c r="M23" s="30"/>
      <c r="N23" s="30"/>
      <c r="O23" s="30"/>
    </row>
    <row r="24" customFormat="false" ht="15" hidden="false" customHeight="false" outlineLevel="0" collapsed="false">
      <c r="A24" s="30"/>
      <c r="B24" s="30"/>
      <c r="C24" s="30"/>
      <c r="D24" s="30"/>
      <c r="E24" s="30"/>
      <c r="F24" s="30"/>
      <c r="G24" s="30"/>
      <c r="H24" s="30"/>
      <c r="I24" s="30"/>
      <c r="J24" s="30"/>
      <c r="K24" s="30"/>
      <c r="L24" s="30"/>
      <c r="M24" s="30"/>
      <c r="N24" s="30"/>
      <c r="O24" s="30"/>
    </row>
    <row r="25" customFormat="false" ht="15" hidden="false" customHeight="false" outlineLevel="0" collapsed="false">
      <c r="A25" s="30"/>
      <c r="B25" s="30"/>
      <c r="C25" s="30"/>
      <c r="D25" s="30"/>
      <c r="E25" s="30"/>
      <c r="F25" s="30"/>
      <c r="G25" s="30"/>
      <c r="H25" s="30"/>
      <c r="I25" s="30"/>
      <c r="J25" s="30"/>
      <c r="K25" s="30"/>
      <c r="L25" s="30"/>
      <c r="M25" s="30"/>
      <c r="N25" s="30"/>
      <c r="O25" s="30"/>
    </row>
    <row r="26" customFormat="false" ht="15" hidden="false" customHeight="false" outlineLevel="0" collapsed="false">
      <c r="A26" s="30"/>
      <c r="B26" s="30"/>
      <c r="C26" s="30"/>
      <c r="D26" s="30"/>
      <c r="E26" s="30"/>
      <c r="F26" s="30"/>
      <c r="G26" s="30"/>
      <c r="H26" s="30"/>
      <c r="I26" s="30"/>
      <c r="J26" s="30"/>
      <c r="K26" s="30"/>
      <c r="L26" s="30"/>
      <c r="M26" s="30"/>
      <c r="N26" s="30"/>
      <c r="O26" s="30"/>
    </row>
    <row r="27" customFormat="false" ht="15" hidden="false" customHeight="false" outlineLevel="0" collapsed="false">
      <c r="A27" s="30"/>
      <c r="B27" s="30"/>
      <c r="C27" s="30"/>
      <c r="D27" s="30"/>
      <c r="E27" s="30"/>
      <c r="F27" s="30"/>
      <c r="G27" s="30"/>
      <c r="H27" s="30"/>
      <c r="I27" s="30"/>
      <c r="J27" s="30"/>
      <c r="K27" s="30"/>
      <c r="L27" s="30"/>
      <c r="M27" s="30"/>
      <c r="N27" s="30"/>
      <c r="O27" s="30"/>
    </row>
    <row r="28" customFormat="false" ht="15" hidden="false" customHeight="false" outlineLevel="0" collapsed="false">
      <c r="A28" s="30"/>
      <c r="B28" s="30"/>
      <c r="C28" s="30"/>
      <c r="D28" s="30"/>
      <c r="E28" s="30"/>
      <c r="F28" s="30"/>
      <c r="G28" s="30"/>
      <c r="H28" s="30"/>
      <c r="I28" s="30"/>
      <c r="J28" s="30"/>
      <c r="K28" s="30"/>
      <c r="L28" s="30"/>
      <c r="M28" s="30"/>
      <c r="N28" s="30"/>
      <c r="O28" s="30"/>
    </row>
    <row r="29" customFormat="false" ht="15" hidden="false" customHeight="false" outlineLevel="0" collapsed="false">
      <c r="A29" s="30"/>
      <c r="B29" s="30"/>
      <c r="C29" s="30"/>
      <c r="D29" s="30"/>
      <c r="E29" s="30"/>
      <c r="F29" s="30"/>
      <c r="G29" s="30"/>
      <c r="H29" s="30"/>
      <c r="I29" s="30"/>
      <c r="J29" s="30"/>
      <c r="K29" s="30"/>
      <c r="L29" s="30"/>
      <c r="M29" s="30"/>
      <c r="N29" s="30"/>
      <c r="O29" s="30"/>
    </row>
    <row r="30" customFormat="false" ht="15" hidden="false" customHeight="false" outlineLevel="0" collapsed="false">
      <c r="A30" s="30"/>
      <c r="B30" s="30"/>
      <c r="C30" s="30"/>
      <c r="D30" s="30"/>
      <c r="E30" s="30"/>
      <c r="F30" s="30"/>
      <c r="G30" s="30"/>
      <c r="H30" s="30"/>
      <c r="I30" s="30"/>
      <c r="J30" s="30"/>
      <c r="K30" s="30"/>
      <c r="L30" s="30"/>
      <c r="M30" s="30"/>
      <c r="N30" s="30"/>
      <c r="O30" s="30"/>
    </row>
    <row r="31" customFormat="false" ht="15" hidden="false" customHeight="false" outlineLevel="0" collapsed="false">
      <c r="A31" s="30"/>
      <c r="B31" s="30"/>
      <c r="C31" s="30"/>
      <c r="D31" s="30"/>
      <c r="E31" s="30"/>
      <c r="F31" s="30"/>
      <c r="G31" s="30"/>
      <c r="H31" s="30"/>
      <c r="I31" s="30"/>
      <c r="J31" s="30"/>
      <c r="K31" s="30"/>
      <c r="L31" s="30"/>
      <c r="M31" s="30"/>
      <c r="N31" s="30"/>
      <c r="O31" s="30"/>
    </row>
    <row r="32" customFormat="false" ht="15" hidden="false" customHeight="false" outlineLevel="0" collapsed="false">
      <c r="A32" s="30"/>
      <c r="B32" s="30"/>
      <c r="C32" s="30"/>
      <c r="D32" s="30"/>
      <c r="E32" s="30"/>
      <c r="F32" s="30"/>
      <c r="G32" s="30"/>
      <c r="H32" s="30"/>
      <c r="I32" s="30"/>
      <c r="J32" s="30"/>
      <c r="K32" s="30"/>
      <c r="L32" s="30"/>
      <c r="M32" s="30"/>
      <c r="N32" s="30"/>
      <c r="O32" s="30"/>
    </row>
    <row r="33" customFormat="false" ht="15" hidden="false" customHeight="false" outlineLevel="0" collapsed="false">
      <c r="A33" s="30"/>
      <c r="B33" s="30"/>
      <c r="C33" s="30"/>
      <c r="D33" s="30"/>
      <c r="E33" s="30"/>
      <c r="F33" s="30"/>
      <c r="G33" s="30"/>
      <c r="H33" s="30"/>
      <c r="I33" s="30"/>
      <c r="J33" s="30"/>
      <c r="K33" s="30"/>
      <c r="L33" s="30"/>
      <c r="M33" s="30"/>
      <c r="N33" s="30"/>
      <c r="O33" s="30"/>
    </row>
    <row r="34" customFormat="false" ht="15" hidden="false" customHeight="false" outlineLevel="0" collapsed="false">
      <c r="A34" s="30"/>
      <c r="B34" s="30"/>
      <c r="C34" s="30"/>
      <c r="D34" s="30"/>
      <c r="E34" s="30"/>
      <c r="F34" s="30"/>
      <c r="G34" s="30"/>
      <c r="H34" s="30"/>
      <c r="I34" s="30"/>
      <c r="J34" s="30"/>
      <c r="K34" s="30"/>
      <c r="L34" s="30"/>
      <c r="M34" s="30"/>
      <c r="N34" s="30"/>
      <c r="O34" s="30"/>
    </row>
    <row r="35" customFormat="false" ht="15" hidden="false" customHeight="false" outlineLevel="0" collapsed="false">
      <c r="A35" s="30"/>
      <c r="B35" s="30"/>
      <c r="C35" s="30"/>
      <c r="D35" s="30"/>
      <c r="E35" s="30"/>
      <c r="F35" s="30"/>
      <c r="G35" s="30"/>
      <c r="H35" s="30"/>
      <c r="I35" s="30"/>
      <c r="J35" s="30"/>
      <c r="K35" s="30"/>
      <c r="L35" s="30"/>
      <c r="M35" s="30"/>
      <c r="N35" s="30"/>
      <c r="O35" s="30"/>
    </row>
    <row r="36" customFormat="false" ht="15" hidden="false" customHeight="false" outlineLevel="0" collapsed="false">
      <c r="A36" s="30"/>
      <c r="B36" s="30"/>
      <c r="C36" s="30"/>
      <c r="D36" s="30"/>
      <c r="E36" s="30"/>
      <c r="F36" s="30"/>
      <c r="G36" s="30"/>
      <c r="H36" s="30"/>
      <c r="I36" s="30"/>
      <c r="J36" s="30"/>
      <c r="K36" s="30"/>
      <c r="L36" s="30"/>
      <c r="M36" s="30"/>
      <c r="N36" s="30"/>
      <c r="O36" s="30"/>
    </row>
    <row r="37" customFormat="false" ht="15" hidden="false" customHeight="false" outlineLevel="0" collapsed="false">
      <c r="A37" s="30"/>
      <c r="B37" s="30"/>
      <c r="C37" s="30"/>
      <c r="D37" s="30"/>
      <c r="E37" s="30"/>
      <c r="F37" s="30"/>
      <c r="G37" s="30"/>
      <c r="H37" s="30"/>
      <c r="I37" s="30"/>
      <c r="J37" s="30"/>
      <c r="K37" s="30"/>
      <c r="L37" s="30"/>
      <c r="M37" s="30"/>
      <c r="N37" s="30"/>
      <c r="O37" s="30"/>
    </row>
    <row r="38" customFormat="false" ht="15" hidden="false" customHeight="false" outlineLevel="0" collapsed="false">
      <c r="A38" s="30"/>
      <c r="B38" s="30"/>
      <c r="C38" s="30"/>
      <c r="D38" s="30"/>
      <c r="E38" s="30"/>
      <c r="F38" s="30"/>
      <c r="G38" s="30"/>
      <c r="H38" s="30"/>
      <c r="I38" s="30"/>
      <c r="J38" s="30"/>
      <c r="K38" s="30"/>
      <c r="L38" s="30"/>
      <c r="M38" s="30"/>
      <c r="N38" s="30"/>
      <c r="O38" s="30"/>
    </row>
    <row r="39" customFormat="false" ht="15" hidden="false" customHeight="false" outlineLevel="0" collapsed="false">
      <c r="A39" s="30"/>
      <c r="B39" s="30"/>
      <c r="C39" s="30"/>
      <c r="D39" s="30"/>
      <c r="E39" s="30"/>
      <c r="F39" s="30"/>
      <c r="G39" s="30"/>
      <c r="H39" s="30"/>
      <c r="I39" s="30"/>
      <c r="J39" s="30"/>
      <c r="K39" s="30"/>
      <c r="L39" s="30"/>
      <c r="M39" s="30"/>
      <c r="N39" s="30"/>
      <c r="O39" s="30"/>
    </row>
    <row r="40" customFormat="false" ht="15" hidden="false" customHeight="false" outlineLevel="0" collapsed="false">
      <c r="A40" s="30"/>
      <c r="B40" s="30"/>
      <c r="C40" s="30"/>
      <c r="D40" s="30"/>
      <c r="E40" s="30"/>
      <c r="F40" s="30"/>
      <c r="G40" s="30"/>
      <c r="H40" s="30"/>
      <c r="I40" s="30"/>
      <c r="J40" s="30"/>
      <c r="K40" s="30"/>
      <c r="L40" s="30"/>
      <c r="M40" s="30"/>
      <c r="N40" s="30"/>
      <c r="O40" s="30"/>
    </row>
    <row r="41" customFormat="false" ht="15" hidden="false" customHeight="false" outlineLevel="0" collapsed="false">
      <c r="A41" s="30"/>
      <c r="B41" s="30"/>
      <c r="C41" s="30"/>
      <c r="D41" s="30"/>
      <c r="E41" s="30"/>
      <c r="F41" s="30"/>
      <c r="G41" s="30"/>
      <c r="H41" s="30"/>
      <c r="I41" s="30"/>
      <c r="J41" s="30"/>
      <c r="K41" s="30"/>
      <c r="L41" s="30"/>
      <c r="M41" s="30"/>
      <c r="N41" s="30"/>
      <c r="O41" s="30"/>
    </row>
    <row r="42" customFormat="false" ht="15" hidden="false" customHeight="false" outlineLevel="0" collapsed="false">
      <c r="A42" s="30"/>
      <c r="B42" s="30"/>
      <c r="C42" s="30"/>
      <c r="D42" s="30"/>
      <c r="E42" s="30"/>
      <c r="F42" s="30"/>
      <c r="G42" s="30"/>
      <c r="H42" s="30"/>
      <c r="I42" s="30"/>
      <c r="J42" s="30"/>
      <c r="K42" s="30"/>
      <c r="L42" s="30"/>
      <c r="M42" s="30"/>
      <c r="N42" s="30"/>
      <c r="O42" s="30"/>
    </row>
    <row r="43" customFormat="false" ht="15" hidden="false" customHeight="false" outlineLevel="0" collapsed="false">
      <c r="A43" s="30"/>
      <c r="B43" s="30"/>
      <c r="C43" s="30"/>
      <c r="D43" s="30"/>
      <c r="E43" s="30"/>
      <c r="F43" s="30"/>
      <c r="G43" s="30"/>
      <c r="H43" s="30"/>
      <c r="I43" s="30"/>
      <c r="J43" s="30"/>
      <c r="K43" s="30"/>
      <c r="L43" s="30"/>
      <c r="M43" s="30"/>
      <c r="N43" s="30"/>
      <c r="O43" s="30"/>
    </row>
    <row r="44" customFormat="false" ht="15" hidden="false" customHeight="false" outlineLevel="0" collapsed="false">
      <c r="A44" s="30"/>
      <c r="B44" s="30"/>
      <c r="C44" s="30"/>
      <c r="D44" s="30"/>
      <c r="E44" s="30"/>
      <c r="F44" s="30"/>
      <c r="G44" s="30"/>
      <c r="H44" s="30"/>
      <c r="I44" s="30"/>
      <c r="J44" s="30"/>
      <c r="K44" s="30"/>
      <c r="L44" s="30"/>
      <c r="M44" s="30"/>
      <c r="N44" s="30"/>
      <c r="O44" s="30"/>
    </row>
    <row r="45" customFormat="false" ht="15" hidden="false" customHeight="false" outlineLevel="0" collapsed="false">
      <c r="A45" s="30"/>
      <c r="B45" s="30"/>
      <c r="C45" s="30"/>
      <c r="D45" s="30"/>
      <c r="E45" s="30"/>
      <c r="F45" s="30"/>
      <c r="G45" s="30"/>
      <c r="H45" s="30"/>
      <c r="I45" s="30"/>
      <c r="J45" s="30"/>
      <c r="K45" s="30"/>
      <c r="L45" s="30"/>
      <c r="M45" s="30"/>
      <c r="N45" s="30"/>
      <c r="O45" s="30"/>
    </row>
    <row r="46" customFormat="false" ht="15" hidden="false" customHeight="false" outlineLevel="0" collapsed="false">
      <c r="A46" s="30"/>
      <c r="B46" s="30"/>
      <c r="C46" s="30"/>
      <c r="D46" s="30"/>
      <c r="E46" s="30"/>
      <c r="F46" s="30"/>
      <c r="G46" s="30"/>
      <c r="H46" s="30"/>
      <c r="I46" s="30"/>
      <c r="J46" s="30"/>
      <c r="K46" s="30"/>
      <c r="L46" s="30"/>
      <c r="M46" s="30"/>
      <c r="N46" s="30"/>
      <c r="O46" s="30"/>
    </row>
    <row r="47" customFormat="false" ht="15" hidden="false" customHeight="false" outlineLevel="0" collapsed="false">
      <c r="A47" s="30"/>
      <c r="B47" s="30"/>
      <c r="C47" s="30"/>
      <c r="D47" s="30"/>
      <c r="E47" s="30"/>
      <c r="F47" s="30"/>
      <c r="G47" s="30"/>
      <c r="H47" s="30"/>
      <c r="I47" s="30"/>
      <c r="J47" s="30"/>
      <c r="K47" s="30"/>
      <c r="L47" s="30"/>
      <c r="M47" s="30"/>
      <c r="N47" s="30"/>
      <c r="O47" s="30"/>
    </row>
    <row r="48" customFormat="false" ht="15" hidden="false" customHeight="false" outlineLevel="0" collapsed="false">
      <c r="A48" s="30"/>
      <c r="B48" s="30"/>
      <c r="C48" s="30"/>
      <c r="D48" s="30"/>
      <c r="E48" s="30"/>
      <c r="F48" s="30"/>
      <c r="G48" s="30"/>
      <c r="H48" s="30"/>
      <c r="I48" s="30"/>
      <c r="J48" s="30"/>
      <c r="K48" s="30"/>
      <c r="L48" s="30"/>
      <c r="M48" s="30"/>
      <c r="N48" s="30"/>
      <c r="O48" s="30"/>
    </row>
    <row r="49" customFormat="false" ht="15" hidden="false" customHeight="false" outlineLevel="0" collapsed="false">
      <c r="A49" s="30"/>
      <c r="B49" s="30"/>
      <c r="C49" s="30"/>
      <c r="D49" s="30"/>
      <c r="E49" s="30"/>
      <c r="F49" s="30"/>
      <c r="G49" s="30"/>
      <c r="H49" s="30"/>
      <c r="I49" s="30"/>
      <c r="J49" s="30"/>
      <c r="K49" s="30"/>
      <c r="L49" s="30"/>
      <c r="M49" s="30"/>
      <c r="N49" s="30"/>
      <c r="O49" s="30"/>
    </row>
    <row r="50" customFormat="false" ht="15" hidden="false" customHeight="false" outlineLevel="0" collapsed="false">
      <c r="A50" s="30"/>
      <c r="B50" s="30"/>
      <c r="C50" s="30"/>
      <c r="D50" s="30"/>
      <c r="E50" s="30"/>
      <c r="F50" s="30"/>
      <c r="G50" s="30"/>
      <c r="H50" s="30"/>
      <c r="I50" s="30"/>
      <c r="J50" s="30"/>
      <c r="K50" s="30"/>
      <c r="L50" s="30"/>
      <c r="M50" s="30"/>
      <c r="N50" s="30"/>
      <c r="O50" s="30"/>
    </row>
    <row r="51" customFormat="false" ht="15" hidden="false" customHeight="false" outlineLevel="0" collapsed="false">
      <c r="A51" s="30"/>
      <c r="B51" s="30"/>
      <c r="C51" s="30"/>
      <c r="D51" s="30"/>
      <c r="E51" s="30"/>
      <c r="F51" s="30"/>
      <c r="G51" s="30"/>
      <c r="H51" s="30"/>
      <c r="I51" s="30"/>
      <c r="J51" s="30"/>
      <c r="K51" s="30"/>
      <c r="L51" s="30"/>
      <c r="M51" s="30"/>
      <c r="N51" s="30"/>
      <c r="O51" s="30"/>
    </row>
    <row r="52" customFormat="false" ht="15" hidden="false" customHeight="false" outlineLevel="0" collapsed="false">
      <c r="A52" s="30"/>
      <c r="B52" s="30"/>
      <c r="C52" s="30"/>
      <c r="D52" s="30"/>
      <c r="E52" s="30"/>
      <c r="F52" s="30"/>
      <c r="G52" s="30"/>
      <c r="H52" s="30"/>
      <c r="I52" s="30"/>
      <c r="J52" s="30"/>
      <c r="K52" s="30"/>
      <c r="L52" s="30"/>
      <c r="M52" s="30"/>
      <c r="N52" s="30"/>
      <c r="O52" s="30"/>
    </row>
    <row r="53" customFormat="false" ht="15" hidden="false" customHeight="false" outlineLevel="0" collapsed="false">
      <c r="A53" s="30"/>
      <c r="B53" s="30"/>
      <c r="C53" s="30"/>
      <c r="D53" s="30"/>
      <c r="E53" s="30"/>
      <c r="F53" s="30"/>
      <c r="G53" s="30"/>
      <c r="H53" s="30"/>
      <c r="I53" s="30"/>
      <c r="J53" s="30"/>
      <c r="K53" s="30"/>
      <c r="L53" s="30"/>
      <c r="M53" s="30"/>
      <c r="N53" s="30"/>
      <c r="O53" s="30"/>
    </row>
    <row r="54" customFormat="false" ht="15" hidden="false" customHeight="false" outlineLevel="0" collapsed="false">
      <c r="A54" s="30"/>
      <c r="B54" s="30"/>
      <c r="C54" s="30"/>
      <c r="D54" s="30"/>
      <c r="E54" s="30"/>
      <c r="F54" s="30"/>
      <c r="G54" s="30"/>
      <c r="H54" s="30"/>
      <c r="I54" s="30"/>
      <c r="J54" s="30"/>
      <c r="K54" s="30"/>
      <c r="L54" s="30"/>
      <c r="M54" s="30"/>
      <c r="N54" s="30"/>
      <c r="O54" s="30"/>
    </row>
    <row r="55" customFormat="false" ht="15" hidden="false" customHeight="false" outlineLevel="0" collapsed="false">
      <c r="A55" s="30"/>
      <c r="B55" s="30"/>
      <c r="C55" s="30"/>
      <c r="D55" s="30"/>
      <c r="E55" s="30"/>
      <c r="F55" s="30"/>
      <c r="G55" s="30"/>
      <c r="H55" s="30"/>
      <c r="I55" s="30"/>
      <c r="J55" s="30"/>
      <c r="K55" s="30"/>
      <c r="L55" s="30"/>
      <c r="M55" s="30"/>
      <c r="N55" s="30"/>
      <c r="O55" s="30"/>
    </row>
    <row r="56" customFormat="false" ht="15" hidden="false" customHeight="false" outlineLevel="0" collapsed="false">
      <c r="A56" s="30"/>
      <c r="B56" s="30"/>
      <c r="C56" s="30"/>
      <c r="D56" s="30"/>
      <c r="E56" s="30"/>
      <c r="F56" s="30"/>
      <c r="G56" s="30"/>
      <c r="H56" s="30"/>
      <c r="I56" s="30"/>
      <c r="J56" s="30"/>
      <c r="K56" s="30"/>
      <c r="L56" s="30"/>
      <c r="M56" s="30"/>
      <c r="N56" s="30"/>
      <c r="O56" s="30"/>
    </row>
    <row r="57" customFormat="false" ht="15" hidden="false" customHeight="false" outlineLevel="0" collapsed="false">
      <c r="A57" s="30"/>
      <c r="B57" s="30"/>
      <c r="C57" s="30"/>
      <c r="D57" s="30"/>
      <c r="E57" s="30"/>
      <c r="F57" s="30"/>
      <c r="G57" s="30"/>
      <c r="H57" s="30"/>
      <c r="I57" s="30"/>
      <c r="J57" s="30"/>
      <c r="K57" s="30"/>
      <c r="L57" s="30"/>
      <c r="M57" s="30"/>
      <c r="N57" s="30"/>
      <c r="O57" s="30"/>
    </row>
    <row r="58" customFormat="false" ht="15" hidden="false" customHeight="false" outlineLevel="0" collapsed="false">
      <c r="A58" s="30"/>
      <c r="B58" s="30"/>
      <c r="C58" s="30"/>
      <c r="D58" s="30"/>
      <c r="E58" s="30"/>
      <c r="F58" s="30"/>
      <c r="G58" s="30"/>
      <c r="H58" s="30"/>
      <c r="I58" s="30"/>
      <c r="J58" s="30"/>
      <c r="K58" s="30"/>
      <c r="L58" s="30"/>
      <c r="M58" s="30"/>
      <c r="N58" s="30"/>
      <c r="O58" s="30"/>
    </row>
    <row r="59" customFormat="false" ht="15" hidden="false" customHeight="false" outlineLevel="0" collapsed="false">
      <c r="A59" s="30"/>
      <c r="B59" s="30"/>
      <c r="C59" s="30"/>
      <c r="D59" s="30"/>
      <c r="E59" s="30"/>
      <c r="F59" s="30"/>
      <c r="G59" s="30"/>
      <c r="H59" s="30"/>
      <c r="I59" s="30"/>
      <c r="J59" s="30"/>
      <c r="K59" s="30"/>
      <c r="L59" s="30"/>
      <c r="M59" s="30"/>
      <c r="N59" s="30"/>
      <c r="O59" s="30"/>
    </row>
    <row r="60" customFormat="false" ht="15" hidden="false" customHeight="false" outlineLevel="0" collapsed="false">
      <c r="A60" s="30"/>
      <c r="B60" s="30"/>
      <c r="C60" s="30"/>
      <c r="D60" s="30"/>
      <c r="E60" s="30"/>
      <c r="F60" s="30"/>
      <c r="G60" s="30"/>
      <c r="H60" s="30"/>
      <c r="I60" s="30"/>
      <c r="J60" s="30"/>
      <c r="K60" s="30"/>
      <c r="L60" s="30"/>
      <c r="M60" s="30"/>
      <c r="N60" s="30"/>
      <c r="O60" s="30"/>
    </row>
    <row r="61" customFormat="false" ht="15" hidden="false" customHeight="false" outlineLevel="0" collapsed="false">
      <c r="A61" s="30"/>
      <c r="B61" s="30"/>
      <c r="C61" s="30"/>
      <c r="D61" s="30"/>
      <c r="E61" s="30"/>
      <c r="F61" s="30"/>
      <c r="G61" s="30"/>
      <c r="H61" s="30"/>
      <c r="I61" s="30"/>
      <c r="J61" s="30"/>
      <c r="K61" s="30"/>
      <c r="L61" s="30"/>
      <c r="M61" s="30"/>
      <c r="N61" s="30"/>
      <c r="O61" s="30"/>
    </row>
    <row r="62" customFormat="false" ht="15" hidden="false" customHeight="false" outlineLevel="0" collapsed="false">
      <c r="A62" s="30"/>
      <c r="B62" s="30"/>
      <c r="C62" s="30"/>
      <c r="D62" s="30"/>
      <c r="E62" s="30"/>
      <c r="F62" s="30"/>
      <c r="G62" s="30"/>
      <c r="H62" s="30"/>
      <c r="I62" s="30"/>
      <c r="J62" s="30"/>
      <c r="K62" s="30"/>
      <c r="L62" s="30"/>
      <c r="M62" s="30"/>
      <c r="N62" s="30"/>
      <c r="O62" s="30"/>
    </row>
    <row r="63" customFormat="false" ht="15" hidden="false" customHeight="false" outlineLevel="0" collapsed="false">
      <c r="A63" s="30"/>
      <c r="B63" s="30"/>
      <c r="C63" s="30"/>
      <c r="D63" s="30"/>
      <c r="E63" s="30"/>
      <c r="F63" s="30"/>
      <c r="G63" s="30"/>
      <c r="H63" s="30"/>
      <c r="I63" s="30"/>
      <c r="J63" s="30"/>
      <c r="K63" s="30"/>
      <c r="L63" s="30"/>
      <c r="M63" s="30"/>
      <c r="N63" s="30"/>
      <c r="O63" s="30"/>
    </row>
    <row r="64" customFormat="false" ht="15" hidden="false" customHeight="false" outlineLevel="0" collapsed="false">
      <c r="A64" s="30"/>
      <c r="B64" s="30"/>
      <c r="C64" s="30"/>
      <c r="D64" s="30"/>
      <c r="E64" s="30"/>
      <c r="F64" s="30"/>
      <c r="G64" s="30"/>
      <c r="H64" s="30"/>
      <c r="I64" s="30"/>
      <c r="J64" s="30"/>
      <c r="K64" s="30"/>
      <c r="L64" s="30"/>
      <c r="M64" s="30"/>
      <c r="N64" s="30"/>
      <c r="O64" s="30"/>
    </row>
    <row r="65" customFormat="false" ht="15" hidden="false" customHeight="false" outlineLevel="0" collapsed="false">
      <c r="A65" s="30"/>
      <c r="B65" s="30"/>
      <c r="C65" s="30"/>
      <c r="D65" s="30"/>
      <c r="E65" s="30"/>
      <c r="F65" s="30"/>
      <c r="G65" s="30"/>
      <c r="H65" s="30"/>
      <c r="I65" s="30"/>
      <c r="J65" s="30"/>
      <c r="K65" s="30"/>
      <c r="L65" s="30"/>
      <c r="M65" s="30"/>
      <c r="N65" s="30"/>
      <c r="O65" s="30"/>
    </row>
    <row r="66" customFormat="false" ht="15" hidden="false" customHeight="false" outlineLevel="0" collapsed="false">
      <c r="A66" s="30"/>
      <c r="B66" s="30"/>
      <c r="C66" s="30"/>
      <c r="D66" s="30"/>
      <c r="E66" s="30"/>
      <c r="F66" s="30"/>
      <c r="G66" s="30"/>
      <c r="H66" s="30"/>
      <c r="I66" s="30"/>
      <c r="J66" s="30"/>
      <c r="K66" s="30"/>
      <c r="L66" s="30"/>
      <c r="M66" s="30"/>
      <c r="N66" s="30"/>
      <c r="O66" s="30"/>
    </row>
    <row r="67" customFormat="false" ht="15" hidden="false" customHeight="false" outlineLevel="0" collapsed="false">
      <c r="A67" s="30"/>
      <c r="B67" s="30"/>
      <c r="C67" s="30"/>
      <c r="D67" s="30"/>
      <c r="E67" s="30"/>
      <c r="F67" s="30"/>
      <c r="G67" s="30"/>
      <c r="H67" s="30"/>
      <c r="I67" s="30"/>
      <c r="J67" s="30"/>
      <c r="K67" s="30"/>
      <c r="L67" s="30"/>
      <c r="M67" s="30"/>
      <c r="N67" s="30"/>
      <c r="O67" s="30"/>
    </row>
    <row r="68" customFormat="false" ht="15" hidden="false" customHeight="false" outlineLevel="0" collapsed="false">
      <c r="A68" s="30"/>
      <c r="B68" s="30"/>
      <c r="C68" s="30"/>
      <c r="D68" s="30"/>
      <c r="E68" s="30"/>
      <c r="F68" s="30"/>
      <c r="G68" s="30"/>
      <c r="H68" s="30"/>
      <c r="I68" s="30"/>
      <c r="J68" s="30"/>
      <c r="K68" s="30"/>
      <c r="L68" s="30"/>
      <c r="M68" s="30"/>
      <c r="N68" s="30"/>
      <c r="O68" s="30"/>
    </row>
    <row r="69" customFormat="false" ht="15" hidden="false" customHeight="false" outlineLevel="0" collapsed="false">
      <c r="A69" s="30"/>
      <c r="B69" s="30"/>
      <c r="C69" s="30"/>
      <c r="D69" s="30"/>
      <c r="E69" s="30"/>
      <c r="F69" s="30"/>
      <c r="G69" s="30"/>
      <c r="H69" s="30"/>
      <c r="I69" s="30"/>
      <c r="J69" s="30"/>
      <c r="K69" s="30"/>
      <c r="L69" s="30"/>
      <c r="M69" s="30"/>
      <c r="N69" s="30"/>
      <c r="O69" s="30"/>
    </row>
    <row r="70" customFormat="false" ht="15" hidden="false" customHeight="false" outlineLevel="0" collapsed="false">
      <c r="A70" s="30"/>
      <c r="B70" s="30"/>
      <c r="C70" s="30"/>
      <c r="D70" s="30"/>
      <c r="E70" s="30"/>
      <c r="F70" s="30"/>
      <c r="G70" s="30"/>
      <c r="H70" s="30"/>
      <c r="I70" s="30"/>
      <c r="J70" s="30"/>
      <c r="K70" s="30"/>
      <c r="L70" s="30"/>
      <c r="M70" s="30"/>
      <c r="N70" s="30"/>
      <c r="O70" s="30"/>
    </row>
    <row r="71" customFormat="false" ht="15" hidden="false" customHeight="false" outlineLevel="0" collapsed="false">
      <c r="A71" s="30"/>
      <c r="B71" s="30"/>
      <c r="C71" s="30"/>
      <c r="D71" s="30"/>
      <c r="E71" s="30"/>
      <c r="F71" s="30"/>
      <c r="G71" s="30"/>
      <c r="H71" s="30"/>
      <c r="I71" s="30"/>
      <c r="J71" s="30"/>
      <c r="K71" s="30"/>
      <c r="L71" s="30"/>
      <c r="M71" s="30"/>
      <c r="N71" s="30"/>
      <c r="O71" s="30"/>
    </row>
    <row r="72" customFormat="false" ht="15" hidden="false" customHeight="false" outlineLevel="0" collapsed="false">
      <c r="A72" s="30"/>
      <c r="B72" s="30"/>
      <c r="C72" s="30"/>
      <c r="D72" s="30"/>
      <c r="E72" s="30"/>
      <c r="F72" s="30"/>
      <c r="G72" s="30"/>
      <c r="H72" s="30"/>
      <c r="I72" s="30"/>
      <c r="J72" s="30"/>
      <c r="K72" s="30"/>
      <c r="L72" s="30"/>
      <c r="M72" s="30"/>
      <c r="N72" s="30"/>
      <c r="O72" s="30"/>
    </row>
    <row r="73" customFormat="false" ht="15" hidden="false" customHeight="false" outlineLevel="0" collapsed="false">
      <c r="A73" s="30"/>
      <c r="B73" s="30"/>
      <c r="C73" s="30"/>
      <c r="D73" s="30"/>
      <c r="E73" s="30"/>
      <c r="F73" s="30"/>
      <c r="G73" s="30"/>
      <c r="H73" s="30"/>
      <c r="I73" s="30"/>
      <c r="J73" s="30"/>
      <c r="K73" s="30"/>
      <c r="L73" s="30"/>
      <c r="M73" s="30"/>
      <c r="N73" s="30"/>
      <c r="O73" s="30"/>
    </row>
    <row r="74" customFormat="false" ht="15" hidden="false" customHeight="false" outlineLevel="0" collapsed="false">
      <c r="A74" s="30"/>
      <c r="B74" s="30"/>
      <c r="C74" s="30"/>
      <c r="D74" s="30"/>
      <c r="E74" s="30"/>
      <c r="F74" s="30"/>
      <c r="G74" s="30"/>
      <c r="H74" s="30"/>
      <c r="I74" s="30"/>
      <c r="J74" s="30"/>
      <c r="K74" s="30"/>
      <c r="L74" s="30"/>
      <c r="M74" s="30"/>
      <c r="N74" s="30"/>
      <c r="O74" s="30"/>
    </row>
    <row r="75" customFormat="false" ht="15" hidden="false" customHeight="false" outlineLevel="0" collapsed="false">
      <c r="A75" s="30"/>
      <c r="B75" s="30"/>
      <c r="C75" s="30"/>
      <c r="D75" s="30"/>
      <c r="E75" s="30"/>
      <c r="F75" s="30"/>
      <c r="G75" s="30"/>
      <c r="H75" s="30"/>
      <c r="I75" s="30"/>
      <c r="J75" s="30"/>
      <c r="K75" s="30"/>
      <c r="L75" s="30"/>
      <c r="M75" s="30"/>
      <c r="N75" s="30"/>
      <c r="O75" s="30"/>
    </row>
    <row r="76" customFormat="false" ht="15" hidden="false" customHeight="false" outlineLevel="0" collapsed="false">
      <c r="A76" s="30"/>
      <c r="B76" s="30"/>
      <c r="C76" s="30"/>
      <c r="D76" s="30"/>
      <c r="E76" s="30"/>
      <c r="F76" s="30"/>
      <c r="G76" s="30"/>
      <c r="H76" s="30"/>
      <c r="I76" s="30"/>
      <c r="J76" s="30"/>
      <c r="K76" s="30"/>
      <c r="L76" s="30"/>
      <c r="M76" s="30"/>
      <c r="N76" s="30"/>
      <c r="O76" s="30"/>
    </row>
    <row r="77" customFormat="false" ht="15" hidden="false" customHeight="false" outlineLevel="0" collapsed="false">
      <c r="A77" s="30"/>
      <c r="B77" s="30"/>
      <c r="C77" s="30"/>
      <c r="D77" s="30"/>
      <c r="E77" s="30"/>
      <c r="F77" s="30"/>
      <c r="G77" s="30"/>
      <c r="H77" s="30"/>
      <c r="I77" s="30"/>
      <c r="J77" s="30"/>
      <c r="K77" s="30"/>
      <c r="L77" s="30"/>
      <c r="M77" s="30"/>
      <c r="N77" s="30"/>
      <c r="O77" s="30"/>
    </row>
    <row r="78" customFormat="false" ht="15" hidden="false" customHeight="false" outlineLevel="0" collapsed="false">
      <c r="A78" s="30"/>
      <c r="B78" s="30"/>
      <c r="C78" s="30"/>
      <c r="D78" s="30"/>
      <c r="E78" s="30"/>
      <c r="F78" s="30"/>
      <c r="G78" s="30"/>
      <c r="H78" s="30"/>
      <c r="I78" s="30"/>
      <c r="J78" s="30"/>
      <c r="K78" s="30"/>
      <c r="L78" s="30"/>
      <c r="M78" s="30"/>
      <c r="N78" s="30"/>
      <c r="O78" s="30"/>
    </row>
    <row r="79" customFormat="false" ht="15" hidden="false" customHeight="false" outlineLevel="0" collapsed="false">
      <c r="A79" s="30"/>
      <c r="B79" s="30"/>
      <c r="C79" s="30"/>
      <c r="D79" s="30"/>
      <c r="E79" s="30"/>
      <c r="F79" s="30"/>
      <c r="G79" s="30"/>
      <c r="H79" s="30"/>
      <c r="I79" s="30"/>
      <c r="J79" s="30"/>
      <c r="K79" s="30"/>
      <c r="L79" s="30"/>
      <c r="M79" s="30"/>
      <c r="N79" s="30"/>
      <c r="O79" s="30"/>
    </row>
    <row r="80" customFormat="false" ht="15" hidden="false" customHeight="false" outlineLevel="0" collapsed="false">
      <c r="A80" s="30"/>
      <c r="B80" s="30"/>
      <c r="C80" s="30"/>
      <c r="D80" s="30"/>
      <c r="E80" s="30"/>
      <c r="F80" s="30"/>
      <c r="G80" s="30"/>
      <c r="H80" s="30"/>
      <c r="I80" s="30"/>
      <c r="J80" s="30"/>
      <c r="K80" s="30"/>
      <c r="L80" s="30"/>
      <c r="M80" s="30"/>
      <c r="N80" s="30"/>
      <c r="O80" s="30"/>
    </row>
    <row r="81" customFormat="false" ht="15" hidden="false" customHeight="false" outlineLevel="0" collapsed="false">
      <c r="A81" s="30"/>
      <c r="B81" s="30"/>
      <c r="C81" s="30"/>
      <c r="D81" s="30"/>
      <c r="E81" s="30"/>
      <c r="F81" s="30"/>
      <c r="G81" s="30"/>
      <c r="H81" s="30"/>
      <c r="I81" s="30"/>
      <c r="J81" s="30"/>
      <c r="K81" s="30"/>
      <c r="L81" s="30"/>
      <c r="M81" s="30"/>
      <c r="N81" s="30"/>
      <c r="O81" s="30"/>
    </row>
    <row r="82" customFormat="false" ht="15" hidden="false" customHeight="false" outlineLevel="0" collapsed="false">
      <c r="A82" s="30"/>
      <c r="B82" s="30"/>
      <c r="C82" s="30"/>
      <c r="D82" s="30"/>
      <c r="E82" s="30"/>
      <c r="F82" s="30"/>
      <c r="G82" s="30"/>
      <c r="H82" s="30"/>
      <c r="I82" s="30"/>
      <c r="J82" s="30"/>
      <c r="K82" s="30"/>
      <c r="L82" s="30"/>
      <c r="M82" s="30"/>
      <c r="N82" s="30"/>
      <c r="O82" s="30"/>
    </row>
    <row r="83" customFormat="false" ht="15" hidden="false" customHeight="false" outlineLevel="0" collapsed="false">
      <c r="A83" s="30"/>
      <c r="B83" s="30"/>
      <c r="C83" s="30"/>
      <c r="D83" s="30"/>
      <c r="E83" s="30"/>
      <c r="F83" s="30"/>
      <c r="G83" s="30"/>
      <c r="H83" s="30"/>
      <c r="I83" s="30"/>
      <c r="J83" s="30"/>
      <c r="K83" s="30"/>
      <c r="L83" s="30"/>
      <c r="M83" s="30"/>
      <c r="N83" s="30"/>
      <c r="O83" s="30"/>
    </row>
    <row r="84" customFormat="false" ht="15" hidden="false" customHeight="false" outlineLevel="0" collapsed="false">
      <c r="A84" s="30"/>
      <c r="B84" s="30"/>
      <c r="C84" s="30"/>
      <c r="D84" s="30"/>
      <c r="E84" s="30"/>
      <c r="F84" s="30"/>
      <c r="G84" s="30"/>
      <c r="H84" s="30"/>
      <c r="I84" s="30"/>
      <c r="J84" s="30"/>
      <c r="K84" s="30"/>
      <c r="L84" s="30"/>
      <c r="M84" s="30"/>
      <c r="N84" s="30"/>
      <c r="O84" s="30"/>
    </row>
    <row r="85" customFormat="false" ht="15" hidden="false" customHeight="false" outlineLevel="0" collapsed="false">
      <c r="A85" s="30"/>
      <c r="B85" s="30"/>
      <c r="C85" s="30"/>
      <c r="D85" s="30"/>
      <c r="E85" s="30"/>
      <c r="F85" s="30"/>
      <c r="G85" s="30"/>
      <c r="H85" s="30"/>
      <c r="I85" s="30"/>
      <c r="J85" s="30"/>
      <c r="K85" s="30"/>
      <c r="L85" s="30"/>
      <c r="M85" s="30"/>
      <c r="N85" s="30"/>
      <c r="O85" s="30"/>
    </row>
    <row r="86" customFormat="false" ht="15" hidden="false" customHeight="false" outlineLevel="0" collapsed="false">
      <c r="A86" s="30"/>
      <c r="B86" s="30"/>
      <c r="C86" s="30"/>
      <c r="D86" s="30"/>
      <c r="E86" s="30"/>
      <c r="F86" s="30"/>
      <c r="G86" s="30"/>
      <c r="H86" s="30"/>
      <c r="I86" s="30"/>
      <c r="J86" s="30"/>
      <c r="K86" s="30"/>
      <c r="L86" s="30"/>
      <c r="M86" s="30"/>
      <c r="N86" s="30"/>
      <c r="O86" s="30"/>
    </row>
    <row r="87" customFormat="false" ht="15" hidden="false" customHeight="false" outlineLevel="0" collapsed="false">
      <c r="A87" s="30"/>
      <c r="B87" s="30"/>
      <c r="C87" s="30"/>
      <c r="D87" s="30"/>
      <c r="E87" s="30"/>
      <c r="F87" s="30"/>
      <c r="G87" s="30"/>
      <c r="H87" s="30"/>
      <c r="I87" s="30"/>
      <c r="J87" s="30"/>
      <c r="K87" s="30"/>
      <c r="L87" s="30"/>
      <c r="M87" s="30"/>
      <c r="N87" s="30"/>
      <c r="O87" s="30"/>
    </row>
    <row r="88" customFormat="false" ht="15" hidden="false" customHeight="false" outlineLevel="0" collapsed="false">
      <c r="A88" s="30"/>
      <c r="B88" s="30"/>
      <c r="C88" s="30"/>
      <c r="D88" s="30"/>
      <c r="E88" s="30"/>
      <c r="F88" s="30"/>
      <c r="G88" s="30"/>
      <c r="H88" s="30"/>
      <c r="I88" s="30"/>
      <c r="J88" s="30"/>
      <c r="K88" s="30"/>
      <c r="L88" s="30"/>
      <c r="M88" s="30"/>
      <c r="N88" s="30"/>
      <c r="O88" s="30"/>
    </row>
    <row r="89" customFormat="false" ht="15" hidden="false" customHeight="false" outlineLevel="0" collapsed="false">
      <c r="A89" s="30"/>
      <c r="B89" s="30"/>
      <c r="C89" s="30"/>
      <c r="D89" s="30"/>
      <c r="E89" s="30"/>
      <c r="F89" s="30"/>
      <c r="G89" s="30"/>
      <c r="H89" s="30"/>
      <c r="I89" s="30"/>
      <c r="J89" s="30"/>
      <c r="K89" s="30"/>
      <c r="L89" s="30"/>
      <c r="M89" s="30"/>
      <c r="N89" s="30"/>
      <c r="O89" s="30"/>
    </row>
    <row r="90" customFormat="false" ht="15" hidden="false" customHeight="false" outlineLevel="0" collapsed="false">
      <c r="A90" s="30"/>
      <c r="B90" s="30"/>
      <c r="C90" s="30"/>
      <c r="D90" s="30"/>
      <c r="E90" s="30"/>
      <c r="F90" s="30"/>
      <c r="G90" s="30"/>
      <c r="H90" s="30"/>
      <c r="I90" s="30"/>
      <c r="J90" s="30"/>
      <c r="K90" s="30"/>
      <c r="L90" s="30"/>
      <c r="M90" s="30"/>
      <c r="N90" s="30"/>
      <c r="O90" s="30"/>
    </row>
    <row r="91" customFormat="false" ht="15" hidden="false" customHeight="false" outlineLevel="0" collapsed="false">
      <c r="A91" s="30"/>
      <c r="B91" s="30"/>
      <c r="C91" s="30"/>
      <c r="D91" s="30"/>
      <c r="E91" s="30"/>
      <c r="F91" s="30"/>
      <c r="G91" s="30"/>
      <c r="H91" s="30"/>
      <c r="I91" s="30"/>
      <c r="J91" s="30"/>
      <c r="K91" s="30"/>
      <c r="L91" s="30"/>
      <c r="M91" s="30"/>
      <c r="N91" s="30"/>
      <c r="O91" s="30"/>
    </row>
    <row r="92" customFormat="false" ht="15" hidden="false" customHeight="false" outlineLevel="0" collapsed="false">
      <c r="A92" s="30"/>
      <c r="B92" s="30"/>
      <c r="C92" s="30"/>
      <c r="D92" s="30"/>
      <c r="E92" s="30"/>
      <c r="F92" s="30"/>
      <c r="G92" s="30"/>
      <c r="H92" s="30"/>
      <c r="I92" s="30"/>
      <c r="J92" s="30"/>
      <c r="K92" s="30"/>
      <c r="L92" s="30"/>
      <c r="M92" s="30"/>
      <c r="N92" s="30"/>
      <c r="O92" s="30"/>
    </row>
    <row r="93" customFormat="false" ht="15" hidden="false" customHeight="false" outlineLevel="0" collapsed="false">
      <c r="A93" s="30"/>
      <c r="B93" s="30"/>
      <c r="C93" s="30"/>
      <c r="D93" s="30"/>
      <c r="E93" s="30"/>
      <c r="F93" s="30"/>
      <c r="G93" s="30"/>
      <c r="H93" s="30"/>
      <c r="I93" s="30"/>
      <c r="J93" s="30"/>
      <c r="K93" s="30"/>
      <c r="L93" s="30"/>
      <c r="M93" s="30"/>
      <c r="N93" s="30"/>
      <c r="O93" s="30"/>
    </row>
    <row r="94" customFormat="false" ht="15" hidden="false" customHeight="false" outlineLevel="0" collapsed="false">
      <c r="A94" s="30"/>
      <c r="B94" s="30"/>
      <c r="C94" s="30"/>
      <c r="D94" s="30"/>
      <c r="E94" s="30"/>
      <c r="F94" s="30"/>
      <c r="G94" s="30"/>
      <c r="H94" s="30"/>
      <c r="I94" s="30"/>
      <c r="J94" s="30"/>
      <c r="K94" s="30"/>
      <c r="L94" s="30"/>
      <c r="M94" s="30"/>
      <c r="N94" s="30"/>
      <c r="O94" s="30"/>
    </row>
    <row r="95" customFormat="false" ht="15" hidden="false" customHeight="false" outlineLevel="0" collapsed="false">
      <c r="A95" s="30"/>
      <c r="B95" s="30"/>
      <c r="C95" s="30"/>
      <c r="D95" s="30"/>
      <c r="E95" s="30"/>
      <c r="F95" s="30"/>
      <c r="G95" s="30"/>
      <c r="H95" s="30"/>
      <c r="I95" s="30"/>
      <c r="J95" s="30"/>
      <c r="K95" s="30"/>
      <c r="L95" s="30"/>
      <c r="M95" s="30"/>
      <c r="N95" s="30"/>
      <c r="O95" s="30"/>
    </row>
    <row r="96" customFormat="false" ht="15" hidden="false" customHeight="false" outlineLevel="0" collapsed="false">
      <c r="A96" s="30"/>
      <c r="B96" s="30"/>
      <c r="C96" s="30"/>
      <c r="D96" s="30"/>
      <c r="E96" s="30"/>
      <c r="F96" s="30"/>
      <c r="G96" s="30"/>
      <c r="H96" s="30"/>
      <c r="I96" s="30"/>
      <c r="J96" s="30"/>
      <c r="K96" s="30"/>
      <c r="L96" s="30"/>
      <c r="M96" s="30"/>
      <c r="N96" s="30"/>
      <c r="O96" s="30"/>
    </row>
    <row r="97" customFormat="false" ht="15" hidden="false" customHeight="false" outlineLevel="0" collapsed="false">
      <c r="A97" s="30"/>
      <c r="B97" s="30"/>
      <c r="C97" s="30"/>
      <c r="D97" s="30"/>
      <c r="E97" s="30"/>
      <c r="F97" s="30"/>
      <c r="G97" s="30"/>
      <c r="H97" s="30"/>
      <c r="I97" s="30"/>
      <c r="J97" s="30"/>
      <c r="K97" s="30"/>
      <c r="L97" s="30"/>
      <c r="M97" s="30"/>
      <c r="N97" s="30"/>
      <c r="O97" s="30"/>
    </row>
    <row r="98" customFormat="false" ht="15" hidden="false" customHeight="false" outlineLevel="0" collapsed="false">
      <c r="A98" s="30"/>
      <c r="B98" s="30"/>
      <c r="C98" s="30"/>
      <c r="D98" s="30"/>
      <c r="E98" s="30"/>
      <c r="F98" s="30"/>
      <c r="G98" s="30"/>
      <c r="H98" s="30"/>
      <c r="I98" s="30"/>
      <c r="J98" s="30"/>
      <c r="K98" s="30"/>
      <c r="L98" s="30"/>
      <c r="M98" s="30"/>
      <c r="N98" s="30"/>
      <c r="O98" s="30"/>
    </row>
    <row r="99" customFormat="false" ht="15" hidden="false" customHeight="false" outlineLevel="0" collapsed="false">
      <c r="A99" s="30"/>
      <c r="B99" s="30"/>
      <c r="C99" s="30"/>
      <c r="D99" s="30"/>
      <c r="E99" s="30"/>
      <c r="F99" s="30"/>
      <c r="G99" s="30"/>
      <c r="H99" s="30"/>
      <c r="I99" s="30"/>
      <c r="J99" s="30"/>
      <c r="K99" s="30"/>
      <c r="L99" s="30"/>
      <c r="M99" s="30"/>
      <c r="N99" s="30"/>
      <c r="O99" s="30"/>
    </row>
    <row r="100" customFormat="false" ht="15" hidden="false" customHeight="false" outlineLevel="0" collapsed="false">
      <c r="A100" s="30"/>
      <c r="B100" s="30"/>
      <c r="C100" s="30"/>
      <c r="D100" s="30"/>
      <c r="E100" s="30"/>
      <c r="F100" s="30"/>
      <c r="G100" s="30"/>
      <c r="H100" s="30"/>
      <c r="I100" s="30"/>
      <c r="J100" s="30"/>
      <c r="K100" s="30"/>
      <c r="L100" s="30"/>
      <c r="M100" s="30"/>
      <c r="N100" s="30"/>
      <c r="O100" s="30"/>
    </row>
    <row r="101" customFormat="false" ht="15" hidden="false" customHeight="false" outlineLevel="0" collapsed="false">
      <c r="A101" s="30"/>
      <c r="B101" s="30"/>
      <c r="C101" s="30"/>
      <c r="D101" s="30"/>
      <c r="E101" s="30"/>
      <c r="F101" s="30"/>
      <c r="G101" s="30"/>
      <c r="H101" s="30"/>
      <c r="I101" s="30"/>
      <c r="J101" s="30"/>
      <c r="K101" s="30"/>
      <c r="L101" s="30"/>
      <c r="M101" s="30"/>
      <c r="N101" s="30"/>
      <c r="O101" s="30"/>
    </row>
    <row r="102" customFormat="false" ht="15" hidden="false" customHeight="false" outlineLevel="0" collapsed="false">
      <c r="A102" s="30"/>
      <c r="B102" s="30"/>
      <c r="C102" s="30"/>
      <c r="D102" s="30"/>
      <c r="E102" s="30"/>
      <c r="F102" s="30"/>
      <c r="G102" s="30"/>
      <c r="H102" s="30"/>
      <c r="I102" s="30"/>
      <c r="J102" s="30"/>
      <c r="K102" s="30"/>
      <c r="L102" s="30"/>
      <c r="M102" s="30"/>
      <c r="N102" s="30"/>
      <c r="O102" s="30"/>
    </row>
    <row r="103" customFormat="false" ht="15" hidden="false" customHeight="false" outlineLevel="0" collapsed="false">
      <c r="A103" s="30"/>
      <c r="B103" s="30"/>
      <c r="C103" s="30"/>
      <c r="D103" s="30"/>
      <c r="E103" s="30"/>
      <c r="F103" s="30"/>
      <c r="G103" s="30"/>
      <c r="H103" s="30"/>
      <c r="I103" s="30"/>
      <c r="J103" s="30"/>
      <c r="K103" s="30"/>
      <c r="L103" s="30"/>
      <c r="M103" s="30"/>
      <c r="N103" s="30"/>
      <c r="O103" s="30"/>
    </row>
    <row r="104" customFormat="false" ht="15" hidden="false" customHeight="false" outlineLevel="0" collapsed="false">
      <c r="A104" s="30"/>
      <c r="B104" s="30"/>
      <c r="C104" s="30"/>
      <c r="D104" s="30"/>
      <c r="E104" s="30"/>
      <c r="F104" s="30"/>
      <c r="G104" s="30"/>
      <c r="H104" s="30"/>
      <c r="I104" s="30"/>
      <c r="J104" s="30"/>
      <c r="K104" s="30"/>
      <c r="L104" s="30"/>
      <c r="M104" s="30"/>
      <c r="N104" s="30"/>
      <c r="O104" s="30"/>
    </row>
    <row r="105" customFormat="false" ht="15" hidden="false" customHeight="false" outlineLevel="0" collapsed="false">
      <c r="A105" s="30"/>
      <c r="B105" s="30"/>
      <c r="C105" s="30"/>
      <c r="D105" s="30"/>
      <c r="E105" s="30"/>
      <c r="F105" s="30"/>
      <c r="G105" s="30"/>
      <c r="H105" s="30"/>
      <c r="I105" s="30"/>
      <c r="J105" s="30"/>
      <c r="K105" s="30"/>
      <c r="L105" s="30"/>
      <c r="M105" s="30"/>
      <c r="N105" s="30"/>
      <c r="O105" s="30"/>
    </row>
    <row r="106" customFormat="false" ht="15" hidden="false" customHeight="false" outlineLevel="0" collapsed="false">
      <c r="A106" s="30"/>
      <c r="B106" s="30"/>
      <c r="C106" s="30"/>
      <c r="D106" s="30"/>
      <c r="E106" s="30"/>
      <c r="F106" s="30"/>
      <c r="G106" s="30"/>
      <c r="H106" s="30"/>
      <c r="I106" s="30"/>
      <c r="J106" s="30"/>
      <c r="K106" s="30"/>
      <c r="L106" s="30"/>
      <c r="M106" s="30"/>
      <c r="N106" s="30"/>
      <c r="O106" s="30"/>
    </row>
    <row r="107" customFormat="false" ht="15" hidden="false" customHeight="false" outlineLevel="0" collapsed="false">
      <c r="A107" s="30"/>
      <c r="B107" s="30"/>
      <c r="C107" s="30"/>
      <c r="D107" s="30"/>
      <c r="E107" s="30"/>
      <c r="F107" s="30"/>
      <c r="G107" s="30"/>
      <c r="H107" s="30"/>
      <c r="I107" s="30"/>
      <c r="J107" s="30"/>
      <c r="K107" s="30"/>
      <c r="L107" s="30"/>
      <c r="M107" s="30"/>
      <c r="N107" s="30"/>
      <c r="O107" s="30"/>
    </row>
    <row r="108" customFormat="false" ht="15" hidden="false" customHeight="false" outlineLevel="0" collapsed="false">
      <c r="A108" s="30"/>
      <c r="B108" s="30"/>
      <c r="C108" s="30"/>
      <c r="D108" s="30"/>
      <c r="E108" s="30"/>
      <c r="F108" s="30"/>
      <c r="G108" s="30"/>
      <c r="H108" s="30"/>
      <c r="I108" s="30"/>
      <c r="J108" s="30"/>
      <c r="K108" s="30"/>
      <c r="L108" s="30"/>
      <c r="M108" s="30"/>
      <c r="N108" s="30"/>
      <c r="O108" s="30"/>
    </row>
    <row r="109" customFormat="false" ht="15" hidden="false" customHeight="false" outlineLevel="0" collapsed="false">
      <c r="A109" s="30"/>
      <c r="B109" s="30"/>
      <c r="C109" s="30"/>
      <c r="D109" s="30"/>
      <c r="E109" s="30"/>
      <c r="F109" s="30"/>
      <c r="G109" s="30"/>
      <c r="H109" s="30"/>
      <c r="I109" s="30"/>
      <c r="J109" s="30"/>
      <c r="K109" s="30"/>
      <c r="L109" s="30"/>
      <c r="M109" s="30"/>
      <c r="N109" s="30"/>
      <c r="O109" s="30"/>
    </row>
    <row r="110" customFormat="false" ht="15" hidden="false" customHeight="false" outlineLevel="0" collapsed="false">
      <c r="A110" s="30"/>
      <c r="B110" s="30"/>
      <c r="C110" s="30"/>
      <c r="D110" s="30"/>
      <c r="E110" s="30"/>
      <c r="F110" s="30"/>
      <c r="G110" s="30"/>
      <c r="H110" s="30"/>
      <c r="I110" s="30"/>
      <c r="J110" s="30"/>
      <c r="K110" s="30"/>
      <c r="L110" s="30"/>
      <c r="M110" s="30"/>
      <c r="N110" s="30"/>
      <c r="O110" s="30"/>
    </row>
    <row r="111" customFormat="false" ht="15" hidden="false" customHeight="false" outlineLevel="0" collapsed="false">
      <c r="A111" s="30"/>
      <c r="B111" s="30"/>
      <c r="C111" s="30"/>
      <c r="D111" s="30"/>
      <c r="E111" s="30"/>
      <c r="F111" s="30"/>
      <c r="G111" s="30"/>
      <c r="H111" s="30"/>
      <c r="I111" s="30"/>
      <c r="J111" s="30"/>
      <c r="K111" s="30"/>
      <c r="L111" s="30"/>
      <c r="M111" s="30"/>
      <c r="N111" s="30"/>
      <c r="O111" s="30"/>
    </row>
    <row r="112" customFormat="false" ht="15" hidden="false" customHeight="false" outlineLevel="0" collapsed="false">
      <c r="A112" s="30"/>
      <c r="B112" s="30"/>
      <c r="C112" s="30"/>
      <c r="D112" s="30"/>
      <c r="E112" s="30"/>
      <c r="F112" s="30"/>
      <c r="G112" s="30"/>
      <c r="H112" s="30"/>
      <c r="I112" s="30"/>
      <c r="J112" s="30"/>
      <c r="K112" s="30"/>
      <c r="L112" s="30"/>
      <c r="M112" s="30"/>
      <c r="N112" s="30"/>
      <c r="O112" s="30"/>
    </row>
    <row r="113" customFormat="false" ht="15" hidden="false" customHeight="false" outlineLevel="0" collapsed="false">
      <c r="A113" s="30"/>
      <c r="B113" s="30"/>
      <c r="C113" s="30"/>
      <c r="D113" s="30"/>
      <c r="E113" s="30"/>
      <c r="F113" s="30"/>
      <c r="G113" s="30"/>
      <c r="H113" s="30"/>
      <c r="I113" s="30"/>
      <c r="J113" s="30"/>
      <c r="K113" s="30"/>
      <c r="L113" s="30"/>
      <c r="M113" s="30"/>
      <c r="N113" s="30"/>
      <c r="O113" s="30"/>
    </row>
    <row r="114" customFormat="false" ht="15" hidden="false" customHeight="false" outlineLevel="0" collapsed="false">
      <c r="A114" s="30"/>
      <c r="B114" s="30"/>
      <c r="C114" s="30"/>
      <c r="D114" s="30"/>
      <c r="E114" s="30"/>
      <c r="F114" s="30"/>
      <c r="G114" s="30"/>
      <c r="H114" s="30"/>
      <c r="I114" s="30"/>
      <c r="J114" s="30"/>
      <c r="K114" s="30"/>
      <c r="L114" s="30"/>
      <c r="M114" s="30"/>
      <c r="N114" s="30"/>
      <c r="O114" s="30"/>
    </row>
    <row r="115" customFormat="false" ht="15" hidden="false" customHeight="false" outlineLevel="0" collapsed="false">
      <c r="A115" s="30"/>
      <c r="B115" s="30"/>
      <c r="C115" s="30"/>
      <c r="D115" s="30"/>
      <c r="E115" s="30"/>
      <c r="F115" s="30"/>
      <c r="G115" s="30"/>
      <c r="H115" s="30"/>
      <c r="I115" s="30"/>
      <c r="J115" s="30"/>
      <c r="K115" s="30"/>
      <c r="L115" s="30"/>
      <c r="M115" s="30"/>
      <c r="N115" s="30"/>
      <c r="O115" s="30"/>
    </row>
    <row r="116" customFormat="false" ht="15" hidden="false" customHeight="false" outlineLevel="0" collapsed="false">
      <c r="A116" s="30"/>
      <c r="B116" s="30"/>
      <c r="C116" s="30"/>
      <c r="D116" s="30"/>
      <c r="E116" s="30"/>
      <c r="F116" s="30"/>
      <c r="G116" s="30"/>
      <c r="H116" s="30"/>
      <c r="I116" s="30"/>
      <c r="J116" s="30"/>
      <c r="K116" s="30"/>
      <c r="L116" s="30"/>
      <c r="M116" s="30"/>
      <c r="N116" s="30"/>
      <c r="O116" s="30"/>
    </row>
    <row r="117" customFormat="false" ht="15" hidden="false" customHeight="false" outlineLevel="0" collapsed="false">
      <c r="A117" s="30"/>
      <c r="B117" s="30"/>
      <c r="C117" s="30"/>
      <c r="D117" s="30"/>
      <c r="E117" s="30"/>
      <c r="F117" s="30"/>
      <c r="G117" s="30"/>
      <c r="H117" s="30"/>
      <c r="I117" s="30"/>
      <c r="J117" s="30"/>
      <c r="K117" s="30"/>
      <c r="L117" s="30"/>
      <c r="M117" s="30"/>
      <c r="N117" s="30"/>
      <c r="O117" s="30"/>
    </row>
    <row r="118" customFormat="false" ht="15" hidden="false" customHeight="false" outlineLevel="0" collapsed="false">
      <c r="A118" s="30"/>
      <c r="B118" s="30"/>
      <c r="C118" s="30"/>
      <c r="D118" s="30"/>
      <c r="E118" s="30"/>
      <c r="F118" s="30"/>
      <c r="G118" s="30"/>
      <c r="H118" s="30"/>
      <c r="I118" s="30"/>
      <c r="J118" s="30"/>
      <c r="K118" s="30"/>
      <c r="L118" s="30"/>
      <c r="M118" s="30"/>
      <c r="N118" s="30"/>
      <c r="O118" s="30"/>
    </row>
    <row r="119" customFormat="false" ht="15" hidden="false" customHeight="false" outlineLevel="0" collapsed="false">
      <c r="A119" s="30"/>
      <c r="B119" s="30"/>
      <c r="C119" s="30"/>
      <c r="D119" s="30"/>
      <c r="E119" s="30"/>
      <c r="F119" s="30"/>
      <c r="G119" s="30"/>
      <c r="H119" s="30"/>
      <c r="I119" s="30"/>
      <c r="J119" s="30"/>
      <c r="K119" s="30"/>
      <c r="L119" s="30"/>
      <c r="M119" s="30"/>
      <c r="N119" s="30"/>
      <c r="O119" s="30"/>
    </row>
    <row r="120" customFormat="false" ht="15" hidden="false" customHeight="false" outlineLevel="0" collapsed="false">
      <c r="A120" s="30"/>
      <c r="B120" s="30"/>
      <c r="C120" s="30"/>
      <c r="D120" s="30"/>
      <c r="E120" s="30"/>
      <c r="F120" s="30"/>
      <c r="G120" s="30"/>
      <c r="H120" s="30"/>
      <c r="I120" s="30"/>
      <c r="J120" s="30"/>
      <c r="K120" s="30"/>
      <c r="L120" s="30"/>
      <c r="M120" s="30"/>
      <c r="N120" s="30"/>
      <c r="O120" s="30"/>
    </row>
    <row r="121" customFormat="false" ht="15" hidden="false" customHeight="false" outlineLevel="0" collapsed="false">
      <c r="A121" s="30"/>
      <c r="B121" s="30"/>
      <c r="C121" s="30"/>
      <c r="D121" s="30"/>
      <c r="E121" s="30"/>
      <c r="F121" s="30"/>
      <c r="G121" s="30"/>
      <c r="H121" s="30"/>
      <c r="I121" s="30"/>
      <c r="J121" s="30"/>
      <c r="K121" s="30"/>
      <c r="L121" s="30"/>
      <c r="M121" s="30"/>
      <c r="N121" s="30"/>
      <c r="O121" s="30"/>
    </row>
    <row r="122" customFormat="false" ht="15" hidden="false" customHeight="false" outlineLevel="0" collapsed="false">
      <c r="A122" s="30"/>
      <c r="B122" s="30"/>
      <c r="C122" s="30"/>
      <c r="D122" s="30"/>
      <c r="E122" s="30"/>
      <c r="F122" s="30"/>
      <c r="G122" s="30"/>
      <c r="H122" s="30"/>
      <c r="I122" s="30"/>
      <c r="J122" s="30"/>
      <c r="K122" s="30"/>
      <c r="L122" s="30"/>
      <c r="M122" s="30"/>
      <c r="N122" s="30"/>
      <c r="O122" s="30"/>
    </row>
    <row r="123" customFormat="false" ht="15" hidden="false" customHeight="false" outlineLevel="0" collapsed="false">
      <c r="A123" s="30"/>
      <c r="B123" s="30"/>
      <c r="C123" s="30"/>
      <c r="D123" s="30"/>
      <c r="E123" s="30"/>
      <c r="F123" s="30"/>
      <c r="G123" s="30"/>
      <c r="H123" s="30"/>
      <c r="I123" s="30"/>
      <c r="J123" s="30"/>
      <c r="K123" s="30"/>
      <c r="L123" s="30"/>
      <c r="M123" s="30"/>
      <c r="N123" s="30"/>
      <c r="O123" s="30"/>
    </row>
    <row r="124" customFormat="false" ht="15" hidden="false" customHeight="false" outlineLevel="0" collapsed="false">
      <c r="A124" s="30"/>
      <c r="B124" s="30"/>
      <c r="C124" s="30"/>
      <c r="D124" s="30"/>
      <c r="E124" s="30"/>
      <c r="F124" s="30"/>
      <c r="G124" s="30"/>
      <c r="H124" s="30"/>
      <c r="I124" s="30"/>
      <c r="J124" s="30"/>
      <c r="K124" s="30"/>
      <c r="L124" s="30"/>
      <c r="M124" s="30"/>
      <c r="N124" s="30"/>
      <c r="O124" s="30"/>
    </row>
    <row r="125" customFormat="false" ht="15" hidden="false" customHeight="false" outlineLevel="0" collapsed="false">
      <c r="A125" s="30"/>
      <c r="B125" s="30"/>
      <c r="C125" s="30"/>
      <c r="D125" s="30"/>
      <c r="E125" s="30"/>
      <c r="F125" s="30"/>
      <c r="G125" s="30"/>
      <c r="H125" s="30"/>
      <c r="I125" s="30"/>
      <c r="J125" s="30"/>
      <c r="K125" s="30"/>
      <c r="L125" s="30"/>
      <c r="M125" s="30"/>
      <c r="N125" s="30"/>
      <c r="O125" s="30"/>
    </row>
    <row r="126" customFormat="false" ht="15" hidden="false" customHeight="false" outlineLevel="0" collapsed="false">
      <c r="A126" s="30"/>
      <c r="B126" s="30"/>
      <c r="C126" s="30"/>
      <c r="D126" s="30"/>
      <c r="E126" s="30"/>
      <c r="F126" s="30"/>
      <c r="G126" s="30"/>
      <c r="H126" s="30"/>
      <c r="I126" s="30"/>
      <c r="J126" s="30"/>
      <c r="K126" s="30"/>
      <c r="L126" s="30"/>
      <c r="M126" s="30"/>
      <c r="N126" s="30"/>
      <c r="O126" s="30"/>
    </row>
    <row r="127" customFormat="false" ht="15" hidden="false" customHeight="false" outlineLevel="0" collapsed="false">
      <c r="A127" s="30"/>
      <c r="B127" s="30"/>
      <c r="C127" s="30"/>
      <c r="D127" s="30"/>
      <c r="E127" s="30"/>
      <c r="F127" s="30"/>
      <c r="G127" s="30"/>
      <c r="H127" s="30"/>
      <c r="I127" s="30"/>
      <c r="J127" s="30"/>
      <c r="K127" s="30"/>
      <c r="L127" s="30"/>
      <c r="M127" s="30"/>
      <c r="N127" s="30"/>
      <c r="O127" s="30"/>
    </row>
    <row r="128" customFormat="false" ht="15" hidden="false" customHeight="false" outlineLevel="0" collapsed="false">
      <c r="A128" s="30"/>
      <c r="B128" s="30"/>
      <c r="C128" s="30"/>
      <c r="D128" s="30"/>
      <c r="E128" s="30"/>
      <c r="F128" s="30"/>
      <c r="G128" s="30"/>
      <c r="H128" s="30"/>
      <c r="I128" s="30"/>
      <c r="J128" s="30"/>
      <c r="K128" s="30"/>
      <c r="L128" s="30"/>
      <c r="M128" s="30"/>
      <c r="N128" s="30"/>
      <c r="O128" s="30"/>
    </row>
    <row r="129" customFormat="false" ht="15" hidden="false" customHeight="false" outlineLevel="0" collapsed="false">
      <c r="A129" s="30"/>
      <c r="B129" s="30"/>
      <c r="C129" s="30"/>
      <c r="D129" s="30"/>
      <c r="E129" s="30"/>
      <c r="F129" s="30"/>
      <c r="G129" s="30"/>
      <c r="H129" s="30"/>
      <c r="I129" s="30"/>
      <c r="J129" s="30"/>
      <c r="K129" s="30"/>
      <c r="L129" s="30"/>
      <c r="M129" s="30"/>
      <c r="N129" s="30"/>
      <c r="O129" s="30"/>
    </row>
    <row r="130" customFormat="false" ht="15" hidden="false" customHeight="false" outlineLevel="0" collapsed="false">
      <c r="A130" s="30"/>
      <c r="B130" s="30"/>
      <c r="C130" s="30"/>
      <c r="D130" s="30"/>
      <c r="E130" s="30"/>
      <c r="F130" s="30"/>
      <c r="G130" s="30"/>
      <c r="H130" s="30"/>
      <c r="I130" s="30"/>
      <c r="J130" s="30"/>
      <c r="K130" s="30"/>
      <c r="L130" s="30"/>
      <c r="M130" s="30"/>
      <c r="N130" s="30"/>
      <c r="O130" s="30"/>
    </row>
    <row r="131" customFormat="false" ht="15" hidden="false" customHeight="false" outlineLevel="0" collapsed="false">
      <c r="A131" s="30"/>
      <c r="B131" s="30"/>
      <c r="C131" s="30"/>
      <c r="D131" s="30"/>
      <c r="E131" s="30"/>
      <c r="F131" s="30"/>
      <c r="G131" s="30"/>
      <c r="H131" s="30"/>
      <c r="I131" s="30"/>
      <c r="J131" s="30"/>
      <c r="K131" s="30"/>
      <c r="L131" s="30"/>
      <c r="M131" s="30"/>
      <c r="N131" s="30"/>
      <c r="O131" s="30"/>
    </row>
    <row r="132" customFormat="false" ht="15" hidden="false" customHeight="false" outlineLevel="0" collapsed="false">
      <c r="A132" s="30"/>
      <c r="B132" s="30"/>
      <c r="C132" s="30"/>
      <c r="D132" s="30"/>
      <c r="E132" s="30"/>
      <c r="F132" s="30"/>
      <c r="G132" s="30"/>
      <c r="H132" s="30"/>
      <c r="I132" s="30"/>
      <c r="J132" s="30"/>
      <c r="K132" s="30"/>
      <c r="L132" s="30"/>
      <c r="M132" s="30"/>
      <c r="N132" s="30"/>
      <c r="O132" s="30"/>
    </row>
    <row r="133" customFormat="false" ht="15" hidden="false" customHeight="false" outlineLevel="0" collapsed="false">
      <c r="A133" s="30"/>
      <c r="B133" s="30"/>
      <c r="C133" s="30"/>
      <c r="D133" s="30"/>
      <c r="E133" s="30"/>
      <c r="F133" s="30"/>
      <c r="G133" s="30"/>
      <c r="H133" s="30"/>
      <c r="I133" s="30"/>
      <c r="J133" s="30"/>
      <c r="K133" s="30"/>
      <c r="L133" s="30"/>
      <c r="M133" s="30"/>
      <c r="N133" s="30"/>
      <c r="O133" s="30"/>
    </row>
    <row r="134" customFormat="false" ht="15" hidden="false" customHeight="false" outlineLevel="0" collapsed="false">
      <c r="A134" s="30"/>
      <c r="B134" s="30"/>
      <c r="C134" s="30"/>
      <c r="D134" s="30"/>
      <c r="E134" s="30"/>
      <c r="F134" s="30"/>
      <c r="G134" s="30"/>
      <c r="H134" s="30"/>
      <c r="I134" s="30"/>
      <c r="J134" s="30"/>
      <c r="K134" s="30"/>
      <c r="L134" s="30"/>
      <c r="M134" s="30"/>
      <c r="N134" s="30"/>
      <c r="O134" s="30"/>
    </row>
    <row r="135" customFormat="false" ht="15" hidden="false" customHeight="false" outlineLevel="0" collapsed="false">
      <c r="A135" s="30"/>
      <c r="B135" s="30"/>
      <c r="C135" s="30"/>
      <c r="D135" s="30"/>
      <c r="E135" s="30"/>
      <c r="F135" s="30"/>
      <c r="G135" s="30"/>
      <c r="H135" s="30"/>
      <c r="I135" s="30"/>
      <c r="J135" s="30"/>
      <c r="K135" s="30"/>
      <c r="L135" s="30"/>
      <c r="M135" s="30"/>
      <c r="N135" s="30"/>
      <c r="O135" s="30"/>
    </row>
    <row r="136" customFormat="false" ht="15" hidden="false" customHeight="false" outlineLevel="0" collapsed="false">
      <c r="A136" s="30"/>
      <c r="B136" s="30"/>
      <c r="C136" s="30"/>
      <c r="D136" s="30"/>
      <c r="E136" s="30"/>
      <c r="F136" s="30"/>
      <c r="G136" s="30"/>
      <c r="H136" s="30"/>
      <c r="I136" s="30"/>
      <c r="J136" s="30"/>
      <c r="K136" s="30"/>
      <c r="L136" s="30"/>
      <c r="M136" s="30"/>
      <c r="N136" s="30"/>
      <c r="O136" s="30"/>
    </row>
    <row r="137" customFormat="false" ht="15" hidden="false" customHeight="false" outlineLevel="0" collapsed="false">
      <c r="A137" s="30"/>
      <c r="B137" s="30"/>
      <c r="C137" s="30"/>
      <c r="D137" s="30"/>
      <c r="E137" s="30"/>
      <c r="F137" s="30"/>
      <c r="G137" s="30"/>
      <c r="H137" s="30"/>
      <c r="I137" s="30"/>
      <c r="J137" s="30"/>
      <c r="K137" s="30"/>
      <c r="L137" s="30"/>
      <c r="M137" s="30"/>
      <c r="N137" s="30"/>
      <c r="O137" s="30"/>
    </row>
    <row r="138" customFormat="false" ht="15" hidden="false" customHeight="false" outlineLevel="0" collapsed="false">
      <c r="A138" s="30"/>
      <c r="B138" s="30"/>
      <c r="C138" s="30"/>
      <c r="D138" s="30"/>
      <c r="E138" s="30"/>
      <c r="F138" s="30"/>
      <c r="G138" s="30"/>
      <c r="H138" s="30"/>
      <c r="I138" s="30"/>
      <c r="J138" s="30"/>
      <c r="K138" s="30"/>
      <c r="L138" s="30"/>
      <c r="M138" s="30"/>
      <c r="N138" s="30"/>
      <c r="O138" s="30"/>
    </row>
    <row r="139" customFormat="false" ht="15" hidden="false" customHeight="false" outlineLevel="0" collapsed="false">
      <c r="A139" s="30"/>
      <c r="B139" s="30"/>
      <c r="C139" s="30"/>
      <c r="D139" s="30"/>
      <c r="E139" s="30"/>
      <c r="F139" s="30"/>
      <c r="G139" s="30"/>
      <c r="H139" s="30"/>
      <c r="I139" s="30"/>
      <c r="J139" s="30"/>
      <c r="K139" s="30"/>
      <c r="L139" s="30"/>
      <c r="M139" s="30"/>
      <c r="N139" s="30"/>
      <c r="O139" s="30"/>
    </row>
    <row r="140" customFormat="false" ht="15" hidden="false" customHeight="false" outlineLevel="0" collapsed="false">
      <c r="A140" s="30"/>
      <c r="B140" s="30"/>
      <c r="C140" s="30"/>
      <c r="D140" s="30"/>
      <c r="E140" s="30"/>
      <c r="F140" s="30"/>
      <c r="G140" s="30"/>
      <c r="H140" s="30"/>
      <c r="I140" s="30"/>
      <c r="J140" s="30"/>
      <c r="K140" s="30"/>
      <c r="L140" s="30"/>
      <c r="M140" s="30"/>
      <c r="N140" s="30"/>
      <c r="O140" s="30"/>
    </row>
    <row r="141" customFormat="false" ht="15" hidden="false" customHeight="false" outlineLevel="0" collapsed="false">
      <c r="A141" s="30"/>
      <c r="B141" s="30"/>
      <c r="C141" s="30"/>
      <c r="D141" s="30"/>
      <c r="E141" s="30"/>
      <c r="F141" s="30"/>
      <c r="G141" s="30"/>
      <c r="H141" s="30"/>
      <c r="I141" s="30"/>
      <c r="J141" s="30"/>
      <c r="K141" s="30"/>
      <c r="L141" s="30"/>
      <c r="M141" s="30"/>
      <c r="N141" s="30"/>
      <c r="O141" s="30"/>
    </row>
    <row r="142" customFormat="false" ht="15" hidden="false" customHeight="false" outlineLevel="0" collapsed="false">
      <c r="A142" s="30"/>
      <c r="B142" s="30"/>
      <c r="C142" s="30"/>
      <c r="D142" s="30"/>
      <c r="E142" s="30"/>
      <c r="F142" s="30"/>
      <c r="G142" s="30"/>
      <c r="H142" s="30"/>
      <c r="I142" s="30"/>
      <c r="J142" s="30"/>
      <c r="K142" s="30"/>
      <c r="L142" s="30"/>
      <c r="M142" s="30"/>
      <c r="N142" s="30"/>
      <c r="O142" s="30"/>
    </row>
    <row r="143" customFormat="false" ht="15" hidden="false" customHeight="false" outlineLevel="0" collapsed="false">
      <c r="A143" s="30"/>
      <c r="B143" s="30"/>
      <c r="C143" s="30"/>
      <c r="D143" s="30"/>
      <c r="E143" s="30"/>
      <c r="F143" s="30"/>
      <c r="G143" s="30"/>
      <c r="H143" s="30"/>
      <c r="I143" s="30"/>
      <c r="J143" s="30"/>
      <c r="K143" s="30"/>
      <c r="L143" s="30"/>
      <c r="M143" s="30"/>
      <c r="N143" s="30"/>
      <c r="O143" s="30"/>
    </row>
    <row r="144" customFormat="false" ht="15" hidden="false" customHeight="false" outlineLevel="0" collapsed="false">
      <c r="A144" s="30"/>
      <c r="B144" s="30"/>
      <c r="C144" s="30"/>
      <c r="D144" s="30"/>
      <c r="E144" s="30"/>
      <c r="F144" s="30"/>
      <c r="G144" s="30"/>
      <c r="H144" s="30"/>
      <c r="I144" s="30"/>
      <c r="J144" s="30"/>
      <c r="K144" s="30"/>
      <c r="L144" s="30"/>
      <c r="M144" s="30"/>
      <c r="N144" s="30"/>
      <c r="O144" s="30"/>
    </row>
    <row r="145" customFormat="false" ht="15" hidden="false" customHeight="false" outlineLevel="0" collapsed="false">
      <c r="A145" s="30"/>
      <c r="B145" s="30"/>
      <c r="C145" s="30"/>
      <c r="D145" s="30"/>
      <c r="E145" s="30"/>
      <c r="F145" s="30"/>
      <c r="G145" s="30"/>
      <c r="H145" s="30"/>
      <c r="I145" s="30"/>
      <c r="J145" s="30"/>
      <c r="K145" s="30"/>
      <c r="L145" s="30"/>
      <c r="M145" s="30"/>
      <c r="N145" s="30"/>
      <c r="O145" s="30"/>
    </row>
    <row r="146" customFormat="false" ht="15" hidden="false" customHeight="false" outlineLevel="0" collapsed="false">
      <c r="A146" s="30"/>
      <c r="B146" s="30"/>
      <c r="C146" s="30"/>
      <c r="D146" s="30"/>
      <c r="E146" s="30"/>
      <c r="F146" s="30"/>
      <c r="G146" s="30"/>
      <c r="H146" s="30"/>
      <c r="I146" s="30"/>
      <c r="J146" s="30"/>
      <c r="K146" s="30"/>
      <c r="L146" s="30"/>
      <c r="M146" s="30"/>
      <c r="N146" s="30"/>
      <c r="O146" s="30"/>
    </row>
    <row r="147" customFormat="false" ht="15" hidden="false" customHeight="false" outlineLevel="0" collapsed="false">
      <c r="A147" s="30"/>
      <c r="B147" s="30"/>
      <c r="C147" s="30"/>
      <c r="D147" s="30"/>
      <c r="E147" s="30"/>
      <c r="F147" s="30"/>
      <c r="G147" s="30"/>
      <c r="H147" s="30"/>
      <c r="I147" s="30"/>
      <c r="J147" s="30"/>
      <c r="K147" s="30"/>
      <c r="L147" s="30"/>
      <c r="M147" s="30"/>
      <c r="N147" s="30"/>
      <c r="O147" s="30"/>
    </row>
    <row r="148" customFormat="false" ht="15" hidden="false" customHeight="false" outlineLevel="0" collapsed="false">
      <c r="A148" s="30"/>
      <c r="B148" s="30"/>
      <c r="C148" s="30"/>
      <c r="D148" s="30"/>
      <c r="E148" s="30"/>
      <c r="F148" s="30"/>
      <c r="G148" s="30"/>
      <c r="H148" s="30"/>
      <c r="I148" s="30"/>
      <c r="J148" s="30"/>
      <c r="K148" s="30"/>
      <c r="L148" s="30"/>
      <c r="M148" s="30"/>
      <c r="N148" s="30"/>
      <c r="O148" s="30"/>
    </row>
    <row r="149" customFormat="false" ht="15" hidden="false" customHeight="false" outlineLevel="0" collapsed="false">
      <c r="A149" s="30"/>
      <c r="B149" s="30"/>
      <c r="C149" s="30"/>
      <c r="D149" s="30"/>
      <c r="E149" s="30"/>
      <c r="F149" s="30"/>
      <c r="G149" s="30"/>
      <c r="H149" s="30"/>
      <c r="I149" s="30"/>
      <c r="J149" s="30"/>
      <c r="K149" s="30"/>
      <c r="L149" s="30"/>
      <c r="M149" s="30"/>
      <c r="N149" s="30"/>
      <c r="O149" s="30"/>
    </row>
    <row r="150" customFormat="false" ht="15" hidden="false" customHeight="false" outlineLevel="0" collapsed="false">
      <c r="A150" s="30"/>
      <c r="B150" s="30"/>
      <c r="C150" s="30"/>
      <c r="D150" s="30"/>
      <c r="E150" s="30"/>
      <c r="F150" s="30"/>
      <c r="G150" s="30"/>
      <c r="H150" s="30"/>
      <c r="I150" s="30"/>
      <c r="J150" s="30"/>
      <c r="K150" s="30"/>
      <c r="L150" s="30"/>
      <c r="M150" s="30"/>
      <c r="N150" s="30"/>
      <c r="O150" s="30"/>
    </row>
    <row r="151" customFormat="false" ht="15" hidden="false" customHeight="false" outlineLevel="0" collapsed="false">
      <c r="A151" s="30"/>
      <c r="B151" s="30"/>
      <c r="C151" s="30"/>
      <c r="D151" s="30"/>
      <c r="E151" s="30"/>
      <c r="F151" s="30"/>
      <c r="G151" s="30"/>
      <c r="H151" s="30"/>
      <c r="I151" s="30"/>
      <c r="J151" s="30"/>
      <c r="K151" s="30"/>
      <c r="L151" s="30"/>
      <c r="M151" s="30"/>
      <c r="N151" s="30"/>
      <c r="O151" s="30"/>
    </row>
    <row r="152" customFormat="false" ht="15" hidden="false" customHeight="false" outlineLevel="0" collapsed="false">
      <c r="A152" s="30"/>
      <c r="B152" s="30"/>
      <c r="C152" s="30"/>
      <c r="D152" s="30"/>
      <c r="E152" s="30"/>
      <c r="F152" s="30"/>
      <c r="G152" s="30"/>
      <c r="H152" s="30"/>
      <c r="I152" s="30"/>
      <c r="J152" s="30"/>
      <c r="K152" s="30"/>
      <c r="L152" s="30"/>
      <c r="M152" s="30"/>
      <c r="N152" s="30"/>
      <c r="O152" s="30"/>
    </row>
    <row r="153" customFormat="false" ht="15" hidden="false" customHeight="false" outlineLevel="0" collapsed="false">
      <c r="A153" s="30"/>
      <c r="B153" s="30"/>
      <c r="C153" s="30"/>
      <c r="D153" s="30"/>
      <c r="E153" s="30"/>
      <c r="F153" s="30"/>
      <c r="G153" s="30"/>
      <c r="H153" s="30"/>
      <c r="I153" s="30"/>
      <c r="J153" s="30"/>
      <c r="K153" s="30"/>
      <c r="L153" s="30"/>
      <c r="M153" s="30"/>
      <c r="N153" s="30"/>
      <c r="O153" s="30"/>
    </row>
    <row r="154" customFormat="false" ht="15" hidden="false" customHeight="false" outlineLevel="0" collapsed="false">
      <c r="A154" s="30"/>
      <c r="B154" s="30"/>
      <c r="C154" s="30"/>
      <c r="D154" s="30"/>
      <c r="E154" s="30"/>
      <c r="F154" s="30"/>
      <c r="G154" s="30"/>
      <c r="H154" s="30"/>
      <c r="I154" s="30"/>
      <c r="J154" s="30"/>
      <c r="K154" s="30"/>
      <c r="L154" s="30"/>
      <c r="M154" s="30"/>
      <c r="N154" s="30"/>
      <c r="O154" s="30"/>
    </row>
    <row r="155" customFormat="false" ht="15" hidden="false" customHeight="false" outlineLevel="0" collapsed="false">
      <c r="A155" s="30"/>
      <c r="B155" s="30"/>
      <c r="C155" s="30"/>
      <c r="D155" s="30"/>
      <c r="E155" s="30"/>
      <c r="F155" s="30"/>
      <c r="G155" s="30"/>
      <c r="H155" s="30"/>
      <c r="I155" s="30"/>
      <c r="J155" s="30"/>
      <c r="K155" s="30"/>
      <c r="L155" s="30"/>
      <c r="M155" s="30"/>
      <c r="N155" s="30"/>
      <c r="O155" s="30"/>
    </row>
    <row r="156" customFormat="false" ht="15" hidden="false" customHeight="false" outlineLevel="0" collapsed="false">
      <c r="A156" s="30"/>
      <c r="B156" s="30"/>
      <c r="C156" s="30"/>
      <c r="D156" s="30"/>
      <c r="E156" s="30"/>
      <c r="F156" s="30"/>
      <c r="G156" s="30"/>
      <c r="H156" s="30"/>
      <c r="I156" s="30"/>
      <c r="J156" s="30"/>
      <c r="K156" s="30"/>
      <c r="L156" s="30"/>
      <c r="M156" s="30"/>
      <c r="N156" s="30"/>
      <c r="O156" s="30"/>
    </row>
    <row r="157" customFormat="false" ht="15" hidden="false" customHeight="false" outlineLevel="0" collapsed="false">
      <c r="A157" s="30"/>
      <c r="B157" s="30"/>
      <c r="C157" s="30"/>
      <c r="D157" s="30"/>
      <c r="E157" s="30"/>
      <c r="F157" s="30"/>
      <c r="G157" s="30"/>
      <c r="H157" s="30"/>
      <c r="I157" s="30"/>
      <c r="J157" s="30"/>
      <c r="K157" s="30"/>
      <c r="L157" s="30"/>
      <c r="M157" s="30"/>
      <c r="N157" s="30"/>
      <c r="O157" s="30"/>
    </row>
    <row r="158" customFormat="false" ht="15" hidden="false" customHeight="false" outlineLevel="0" collapsed="false">
      <c r="A158" s="30"/>
      <c r="B158" s="30"/>
      <c r="C158" s="30"/>
      <c r="D158" s="30"/>
      <c r="E158" s="30"/>
      <c r="F158" s="30"/>
      <c r="G158" s="30"/>
      <c r="H158" s="30"/>
      <c r="I158" s="30"/>
      <c r="J158" s="30"/>
      <c r="K158" s="30"/>
      <c r="L158" s="30"/>
      <c r="M158" s="30"/>
      <c r="N158" s="30"/>
      <c r="O158" s="30"/>
    </row>
    <row r="159" customFormat="false" ht="15" hidden="false" customHeight="false" outlineLevel="0" collapsed="false">
      <c r="A159" s="30"/>
      <c r="B159" s="30"/>
      <c r="C159" s="30"/>
      <c r="D159" s="30"/>
      <c r="E159" s="30"/>
      <c r="F159" s="30"/>
      <c r="G159" s="30"/>
      <c r="H159" s="30"/>
      <c r="I159" s="30"/>
      <c r="J159" s="30"/>
      <c r="K159" s="30"/>
      <c r="L159" s="30"/>
      <c r="M159" s="30"/>
      <c r="N159" s="30"/>
      <c r="O159" s="30"/>
    </row>
    <row r="160" customFormat="false" ht="15" hidden="false" customHeight="false" outlineLevel="0" collapsed="false">
      <c r="A160" s="30"/>
      <c r="B160" s="30"/>
      <c r="C160" s="30"/>
      <c r="D160" s="30"/>
      <c r="E160" s="30"/>
      <c r="F160" s="30"/>
      <c r="G160" s="30"/>
      <c r="H160" s="30"/>
      <c r="I160" s="30"/>
      <c r="J160" s="30"/>
      <c r="K160" s="30"/>
      <c r="L160" s="30"/>
      <c r="M160" s="30"/>
      <c r="N160" s="30"/>
      <c r="O160" s="30"/>
    </row>
    <row r="161" customFormat="false" ht="15" hidden="false" customHeight="false" outlineLevel="0" collapsed="false">
      <c r="A161" s="30"/>
      <c r="B161" s="30"/>
      <c r="C161" s="30"/>
      <c r="D161" s="30"/>
      <c r="E161" s="30"/>
      <c r="F161" s="30"/>
      <c r="G161" s="30"/>
      <c r="H161" s="30"/>
      <c r="I161" s="30"/>
      <c r="J161" s="30"/>
      <c r="K161" s="30"/>
      <c r="L161" s="30"/>
      <c r="M161" s="30"/>
      <c r="N161" s="30"/>
      <c r="O161" s="30"/>
    </row>
    <row r="162" customFormat="false" ht="15" hidden="false" customHeight="false" outlineLevel="0" collapsed="false">
      <c r="A162" s="30"/>
      <c r="B162" s="30"/>
      <c r="C162" s="30"/>
      <c r="D162" s="30"/>
      <c r="E162" s="30"/>
      <c r="F162" s="30"/>
      <c r="G162" s="30"/>
      <c r="H162" s="30"/>
      <c r="I162" s="30"/>
      <c r="J162" s="30"/>
      <c r="K162" s="30"/>
      <c r="L162" s="30"/>
      <c r="M162" s="30"/>
      <c r="N162" s="30"/>
      <c r="O162" s="30"/>
    </row>
    <row r="163" customFormat="false" ht="15" hidden="false" customHeight="false" outlineLevel="0" collapsed="false">
      <c r="A163" s="30"/>
      <c r="B163" s="30"/>
      <c r="C163" s="30"/>
      <c r="D163" s="30"/>
      <c r="E163" s="30"/>
      <c r="F163" s="30"/>
      <c r="G163" s="30"/>
      <c r="H163" s="30"/>
      <c r="I163" s="30"/>
      <c r="J163" s="30"/>
      <c r="K163" s="30"/>
      <c r="L163" s="30"/>
      <c r="M163" s="30"/>
      <c r="N163" s="30"/>
      <c r="O163" s="30"/>
    </row>
    <row r="164" customFormat="false" ht="15" hidden="false" customHeight="false" outlineLevel="0" collapsed="false">
      <c r="A164" s="30"/>
      <c r="B164" s="30"/>
      <c r="C164" s="30"/>
      <c r="D164" s="30"/>
      <c r="E164" s="30"/>
      <c r="F164" s="30"/>
      <c r="G164" s="30"/>
      <c r="H164" s="30"/>
      <c r="I164" s="30"/>
      <c r="J164" s="30"/>
      <c r="K164" s="30"/>
      <c r="L164" s="30"/>
      <c r="M164" s="30"/>
      <c r="N164" s="30"/>
      <c r="O164" s="30"/>
    </row>
    <row r="165" customFormat="false" ht="15" hidden="false" customHeight="false" outlineLevel="0" collapsed="false">
      <c r="A165" s="30"/>
      <c r="B165" s="30"/>
      <c r="C165" s="30"/>
      <c r="D165" s="30"/>
      <c r="E165" s="30"/>
      <c r="F165" s="30"/>
      <c r="G165" s="30"/>
      <c r="H165" s="30"/>
      <c r="I165" s="30"/>
      <c r="J165" s="30"/>
      <c r="K165" s="30"/>
      <c r="L165" s="30"/>
      <c r="M165" s="30"/>
      <c r="N165" s="30"/>
      <c r="O165" s="30"/>
    </row>
    <row r="166" customFormat="false" ht="15" hidden="false" customHeight="false" outlineLevel="0" collapsed="false">
      <c r="A166" s="30"/>
      <c r="B166" s="30"/>
      <c r="C166" s="30"/>
      <c r="D166" s="30"/>
      <c r="E166" s="30"/>
      <c r="F166" s="30"/>
      <c r="G166" s="30"/>
      <c r="H166" s="30"/>
      <c r="I166" s="30"/>
      <c r="J166" s="30"/>
      <c r="K166" s="30"/>
      <c r="L166" s="30"/>
      <c r="M166" s="30"/>
      <c r="N166" s="30"/>
      <c r="O166" s="30"/>
    </row>
    <row r="167" customFormat="false" ht="15" hidden="false" customHeight="false" outlineLevel="0" collapsed="false">
      <c r="A167" s="30"/>
      <c r="B167" s="30"/>
      <c r="C167" s="30"/>
      <c r="D167" s="30"/>
      <c r="E167" s="30"/>
      <c r="F167" s="30"/>
      <c r="G167" s="30"/>
      <c r="H167" s="30"/>
      <c r="I167" s="30"/>
      <c r="J167" s="30"/>
      <c r="K167" s="30"/>
      <c r="L167" s="30"/>
      <c r="M167" s="30"/>
      <c r="N167" s="30"/>
      <c r="O167" s="30"/>
    </row>
    <row r="168" customFormat="false" ht="15" hidden="false" customHeight="false" outlineLevel="0" collapsed="false">
      <c r="A168" s="30"/>
      <c r="B168" s="30"/>
      <c r="C168" s="30"/>
      <c r="D168" s="30"/>
      <c r="E168" s="30"/>
      <c r="F168" s="30"/>
      <c r="G168" s="30"/>
      <c r="H168" s="30"/>
      <c r="I168" s="30"/>
      <c r="J168" s="30"/>
      <c r="K168" s="30"/>
      <c r="L168" s="30"/>
      <c r="M168" s="30"/>
      <c r="N168" s="30"/>
      <c r="O168" s="30"/>
    </row>
    <row r="169" customFormat="false" ht="15" hidden="false" customHeight="false" outlineLevel="0" collapsed="false">
      <c r="A169" s="30"/>
      <c r="B169" s="30"/>
      <c r="C169" s="30"/>
      <c r="D169" s="30"/>
      <c r="E169" s="30"/>
      <c r="F169" s="30"/>
      <c r="G169" s="30"/>
      <c r="H169" s="30"/>
      <c r="I169" s="30"/>
      <c r="J169" s="30"/>
      <c r="K169" s="30"/>
      <c r="L169" s="30"/>
      <c r="M169" s="30"/>
      <c r="N169" s="30"/>
      <c r="O169" s="30"/>
    </row>
    <row r="170" customFormat="false" ht="15" hidden="false" customHeight="false" outlineLevel="0" collapsed="false">
      <c r="A170" s="30"/>
      <c r="B170" s="30"/>
      <c r="C170" s="30"/>
      <c r="D170" s="30"/>
      <c r="E170" s="30"/>
      <c r="F170" s="30"/>
      <c r="G170" s="30"/>
      <c r="H170" s="30"/>
      <c r="I170" s="30"/>
      <c r="J170" s="30"/>
      <c r="K170" s="30"/>
      <c r="L170" s="30"/>
      <c r="M170" s="30"/>
      <c r="N170" s="30"/>
      <c r="O170" s="30"/>
    </row>
    <row r="171" customFormat="false" ht="15" hidden="false" customHeight="false" outlineLevel="0" collapsed="false">
      <c r="A171" s="30"/>
      <c r="B171" s="30"/>
      <c r="C171" s="30"/>
      <c r="D171" s="30"/>
      <c r="E171" s="30"/>
      <c r="F171" s="30"/>
      <c r="G171" s="30"/>
      <c r="H171" s="30"/>
      <c r="I171" s="30"/>
      <c r="J171" s="30"/>
      <c r="K171" s="30"/>
      <c r="L171" s="30"/>
      <c r="M171" s="30"/>
      <c r="N171" s="30"/>
      <c r="O171" s="30"/>
    </row>
    <row r="172" customFormat="false" ht="15" hidden="false" customHeight="false" outlineLevel="0" collapsed="false">
      <c r="A172" s="30"/>
      <c r="B172" s="30"/>
      <c r="C172" s="30"/>
      <c r="D172" s="30"/>
      <c r="E172" s="30"/>
      <c r="F172" s="30"/>
      <c r="G172" s="30"/>
      <c r="H172" s="30"/>
      <c r="I172" s="30"/>
      <c r="J172" s="30"/>
      <c r="K172" s="30"/>
      <c r="L172" s="30"/>
      <c r="M172" s="30"/>
      <c r="N172" s="30"/>
      <c r="O172" s="30"/>
    </row>
    <row r="173" customFormat="false" ht="15" hidden="false" customHeight="false" outlineLevel="0" collapsed="false">
      <c r="A173" s="30"/>
      <c r="B173" s="30"/>
      <c r="C173" s="30"/>
      <c r="D173" s="30"/>
      <c r="E173" s="30"/>
      <c r="F173" s="30"/>
      <c r="G173" s="30"/>
      <c r="H173" s="30"/>
      <c r="I173" s="30"/>
      <c r="J173" s="30"/>
      <c r="K173" s="30"/>
      <c r="L173" s="30"/>
      <c r="M173" s="30"/>
      <c r="N173" s="30"/>
      <c r="O173" s="30"/>
    </row>
    <row r="174" customFormat="false" ht="15" hidden="false" customHeight="false" outlineLevel="0" collapsed="false">
      <c r="A174" s="30"/>
      <c r="B174" s="30"/>
      <c r="C174" s="30"/>
      <c r="D174" s="30"/>
      <c r="E174" s="30"/>
      <c r="F174" s="30"/>
      <c r="G174" s="30"/>
      <c r="H174" s="30"/>
      <c r="I174" s="30"/>
      <c r="J174" s="30"/>
      <c r="K174" s="30"/>
      <c r="L174" s="30"/>
      <c r="M174" s="30"/>
      <c r="N174" s="30"/>
      <c r="O174" s="30"/>
    </row>
    <row r="175" customFormat="false" ht="15" hidden="false" customHeight="false" outlineLevel="0" collapsed="false">
      <c r="A175" s="30"/>
      <c r="B175" s="30"/>
      <c r="C175" s="30"/>
      <c r="D175" s="30"/>
      <c r="E175" s="30"/>
      <c r="F175" s="30"/>
      <c r="G175" s="30"/>
      <c r="H175" s="30"/>
      <c r="I175" s="30"/>
      <c r="J175" s="30"/>
      <c r="K175" s="30"/>
      <c r="L175" s="30"/>
      <c r="M175" s="30"/>
      <c r="N175" s="30"/>
      <c r="O175" s="30"/>
    </row>
    <row r="176" customFormat="false" ht="15" hidden="false" customHeight="false" outlineLevel="0" collapsed="false">
      <c r="A176" s="30"/>
      <c r="B176" s="30"/>
      <c r="C176" s="30"/>
      <c r="D176" s="30"/>
      <c r="E176" s="30"/>
      <c r="F176" s="30"/>
      <c r="G176" s="30"/>
      <c r="H176" s="30"/>
      <c r="I176" s="30"/>
      <c r="J176" s="30"/>
      <c r="K176" s="30"/>
      <c r="L176" s="30"/>
      <c r="M176" s="30"/>
      <c r="N176" s="30"/>
      <c r="O176" s="30"/>
    </row>
    <row r="177" customFormat="false" ht="15" hidden="false" customHeight="false" outlineLevel="0" collapsed="false">
      <c r="A177" s="30"/>
      <c r="B177" s="30"/>
      <c r="C177" s="30"/>
      <c r="D177" s="30"/>
      <c r="E177" s="30"/>
      <c r="F177" s="30"/>
      <c r="G177" s="30"/>
      <c r="H177" s="30"/>
      <c r="I177" s="30"/>
      <c r="J177" s="30"/>
      <c r="K177" s="30"/>
      <c r="L177" s="30"/>
      <c r="M177" s="30"/>
      <c r="N177" s="30"/>
      <c r="O177" s="30"/>
    </row>
    <row r="178" customFormat="false" ht="15" hidden="false" customHeight="false" outlineLevel="0" collapsed="false">
      <c r="A178" s="30"/>
      <c r="B178" s="30"/>
      <c r="C178" s="30"/>
      <c r="D178" s="30"/>
      <c r="E178" s="30"/>
      <c r="F178" s="30"/>
      <c r="G178" s="30"/>
      <c r="H178" s="30"/>
      <c r="I178" s="30"/>
      <c r="J178" s="30"/>
      <c r="K178" s="30"/>
      <c r="L178" s="30"/>
      <c r="M178" s="30"/>
      <c r="N178" s="30"/>
      <c r="O178" s="30"/>
    </row>
    <row r="179" customFormat="false" ht="15" hidden="false" customHeight="false" outlineLevel="0" collapsed="false">
      <c r="A179" s="30"/>
      <c r="B179" s="30"/>
      <c r="C179" s="30"/>
      <c r="D179" s="30"/>
      <c r="E179" s="30"/>
      <c r="F179" s="30"/>
      <c r="G179" s="30"/>
      <c r="H179" s="30"/>
      <c r="I179" s="30"/>
      <c r="J179" s="30"/>
      <c r="K179" s="30"/>
      <c r="L179" s="30"/>
      <c r="M179" s="30"/>
      <c r="N179" s="30"/>
      <c r="O179" s="30"/>
    </row>
    <row r="180" customFormat="false" ht="15" hidden="false" customHeight="false" outlineLevel="0" collapsed="false">
      <c r="A180" s="30"/>
      <c r="B180" s="30"/>
      <c r="C180" s="30"/>
      <c r="D180" s="30"/>
      <c r="E180" s="30"/>
      <c r="F180" s="30"/>
      <c r="G180" s="30"/>
      <c r="H180" s="30"/>
      <c r="I180" s="30"/>
      <c r="J180" s="30"/>
      <c r="K180" s="30"/>
      <c r="L180" s="30"/>
      <c r="M180" s="30"/>
      <c r="N180" s="30"/>
      <c r="O180" s="30"/>
    </row>
    <row r="181" customFormat="false" ht="15" hidden="false" customHeight="false" outlineLevel="0" collapsed="false">
      <c r="A181" s="30"/>
      <c r="B181" s="30"/>
      <c r="C181" s="30"/>
      <c r="D181" s="30"/>
      <c r="E181" s="30"/>
      <c r="F181" s="30"/>
      <c r="G181" s="30"/>
      <c r="H181" s="30"/>
      <c r="I181" s="30"/>
      <c r="J181" s="30"/>
      <c r="K181" s="30"/>
      <c r="L181" s="30"/>
      <c r="M181" s="30"/>
      <c r="N181" s="30"/>
      <c r="O181" s="30"/>
    </row>
    <row r="182" customFormat="false" ht="15" hidden="false" customHeight="false" outlineLevel="0" collapsed="false">
      <c r="A182" s="30"/>
      <c r="B182" s="30"/>
      <c r="C182" s="30"/>
      <c r="D182" s="30"/>
      <c r="E182" s="30"/>
      <c r="F182" s="30"/>
      <c r="G182" s="30"/>
      <c r="H182" s="30"/>
      <c r="I182" s="30"/>
      <c r="J182" s="30"/>
      <c r="K182" s="30"/>
      <c r="L182" s="30"/>
      <c r="M182" s="30"/>
      <c r="N182" s="30"/>
      <c r="O182" s="30"/>
    </row>
    <row r="183" customFormat="false" ht="15" hidden="false" customHeight="false" outlineLevel="0" collapsed="false">
      <c r="A183" s="30"/>
      <c r="B183" s="30"/>
      <c r="C183" s="30"/>
      <c r="D183" s="30"/>
      <c r="E183" s="30"/>
      <c r="F183" s="30"/>
      <c r="G183" s="30"/>
      <c r="H183" s="30"/>
      <c r="I183" s="30"/>
      <c r="J183" s="30"/>
      <c r="K183" s="30"/>
      <c r="L183" s="30"/>
      <c r="M183" s="30"/>
      <c r="N183" s="30"/>
      <c r="O183" s="30"/>
    </row>
    <row r="184" customFormat="false" ht="15" hidden="false" customHeight="false" outlineLevel="0" collapsed="false">
      <c r="A184" s="30"/>
      <c r="B184" s="30"/>
      <c r="C184" s="30"/>
      <c r="D184" s="30"/>
      <c r="E184" s="30"/>
      <c r="F184" s="30"/>
      <c r="G184" s="30"/>
      <c r="H184" s="30"/>
      <c r="I184" s="30"/>
      <c r="J184" s="30"/>
      <c r="K184" s="30"/>
      <c r="L184" s="30"/>
      <c r="M184" s="30"/>
      <c r="N184" s="30"/>
      <c r="O184" s="30"/>
    </row>
    <row r="185" customFormat="false" ht="15" hidden="false" customHeight="false" outlineLevel="0" collapsed="false">
      <c r="A185" s="30"/>
      <c r="B185" s="30"/>
      <c r="C185" s="30"/>
      <c r="D185" s="30"/>
      <c r="E185" s="30"/>
      <c r="F185" s="30"/>
      <c r="G185" s="30"/>
      <c r="H185" s="30"/>
      <c r="I185" s="30"/>
      <c r="J185" s="30"/>
      <c r="K185" s="30"/>
      <c r="L185" s="30"/>
      <c r="M185" s="30"/>
      <c r="N185" s="30"/>
      <c r="O185" s="30"/>
    </row>
    <row r="186" customFormat="false" ht="15" hidden="false" customHeight="false" outlineLevel="0" collapsed="false">
      <c r="A186" s="30"/>
      <c r="B186" s="30"/>
      <c r="C186" s="30"/>
      <c r="D186" s="30"/>
      <c r="E186" s="30"/>
      <c r="F186" s="30"/>
      <c r="G186" s="30"/>
      <c r="H186" s="30"/>
      <c r="I186" s="30"/>
      <c r="J186" s="30"/>
      <c r="K186" s="30"/>
      <c r="L186" s="30"/>
      <c r="M186" s="30"/>
      <c r="N186" s="30"/>
      <c r="O186" s="30"/>
    </row>
    <row r="187" customFormat="false" ht="15" hidden="false" customHeight="false" outlineLevel="0" collapsed="false">
      <c r="A187" s="30"/>
      <c r="B187" s="30"/>
      <c r="C187" s="30"/>
      <c r="D187" s="30"/>
      <c r="E187" s="30"/>
      <c r="F187" s="30"/>
      <c r="G187" s="30"/>
      <c r="H187" s="30"/>
      <c r="I187" s="30"/>
      <c r="J187" s="30"/>
      <c r="K187" s="30"/>
      <c r="L187" s="30"/>
      <c r="M187" s="30"/>
      <c r="N187" s="30"/>
      <c r="O187" s="30"/>
    </row>
    <row r="188" customFormat="false" ht="15" hidden="false" customHeight="false" outlineLevel="0" collapsed="false">
      <c r="A188" s="30"/>
      <c r="B188" s="30"/>
      <c r="C188" s="30"/>
      <c r="D188" s="30"/>
      <c r="E188" s="30"/>
      <c r="F188" s="30"/>
      <c r="G188" s="30"/>
      <c r="H188" s="30"/>
      <c r="I188" s="30"/>
      <c r="J188" s="30"/>
      <c r="K188" s="30"/>
      <c r="L188" s="30"/>
      <c r="M188" s="30"/>
      <c r="N188" s="30"/>
      <c r="O188" s="30"/>
    </row>
    <row r="189" customFormat="false" ht="15" hidden="false" customHeight="false" outlineLevel="0" collapsed="false">
      <c r="A189" s="30"/>
      <c r="B189" s="30"/>
      <c r="C189" s="30"/>
      <c r="D189" s="30"/>
      <c r="E189" s="30"/>
      <c r="F189" s="30"/>
      <c r="G189" s="30"/>
      <c r="H189" s="30"/>
      <c r="I189" s="30"/>
      <c r="J189" s="30"/>
      <c r="K189" s="30"/>
      <c r="L189" s="30"/>
      <c r="M189" s="30"/>
      <c r="N189" s="30"/>
      <c r="O189" s="30"/>
    </row>
    <row r="190" customFormat="false" ht="15" hidden="false" customHeight="false" outlineLevel="0" collapsed="false">
      <c r="A190" s="30"/>
      <c r="B190" s="30"/>
      <c r="C190" s="30"/>
      <c r="D190" s="30"/>
      <c r="E190" s="30"/>
      <c r="F190" s="30"/>
      <c r="G190" s="30"/>
      <c r="H190" s="30"/>
      <c r="I190" s="30"/>
      <c r="J190" s="30"/>
      <c r="K190" s="30"/>
      <c r="L190" s="30"/>
      <c r="M190" s="30"/>
      <c r="N190" s="30"/>
      <c r="O190" s="30"/>
    </row>
    <row r="191" customFormat="false" ht="15" hidden="false" customHeight="false" outlineLevel="0" collapsed="false">
      <c r="A191" s="30"/>
      <c r="B191" s="30"/>
      <c r="C191" s="30"/>
      <c r="D191" s="30"/>
      <c r="E191" s="30"/>
      <c r="F191" s="30"/>
      <c r="G191" s="30"/>
      <c r="H191" s="30"/>
      <c r="I191" s="30"/>
      <c r="J191" s="30"/>
      <c r="K191" s="30"/>
      <c r="L191" s="30"/>
      <c r="M191" s="30"/>
      <c r="N191" s="30"/>
      <c r="O191" s="30"/>
    </row>
    <row r="192" customFormat="false" ht="15" hidden="false" customHeight="false" outlineLevel="0" collapsed="false">
      <c r="A192" s="30"/>
      <c r="B192" s="30"/>
      <c r="C192" s="30"/>
      <c r="D192" s="30"/>
      <c r="E192" s="30"/>
      <c r="F192" s="30"/>
      <c r="G192" s="30"/>
      <c r="H192" s="30"/>
      <c r="I192" s="30"/>
      <c r="J192" s="30"/>
      <c r="K192" s="30"/>
      <c r="L192" s="30"/>
      <c r="M192" s="30"/>
      <c r="N192" s="30"/>
      <c r="O192" s="30"/>
    </row>
    <row r="193" customFormat="false" ht="15" hidden="false" customHeight="false" outlineLevel="0" collapsed="false">
      <c r="A193" s="30"/>
      <c r="B193" s="30"/>
      <c r="C193" s="30"/>
      <c r="D193" s="30"/>
      <c r="E193" s="30"/>
      <c r="F193" s="30"/>
      <c r="G193" s="30"/>
      <c r="H193" s="30"/>
      <c r="I193" s="30"/>
      <c r="J193" s="30"/>
      <c r="K193" s="30"/>
      <c r="L193" s="30"/>
      <c r="M193" s="30"/>
      <c r="N193" s="30"/>
      <c r="O193" s="30"/>
    </row>
    <row r="194" customFormat="false" ht="15" hidden="false" customHeight="false" outlineLevel="0" collapsed="false">
      <c r="A194" s="30"/>
      <c r="B194" s="30"/>
      <c r="C194" s="30"/>
      <c r="D194" s="30"/>
      <c r="E194" s="30"/>
      <c r="F194" s="30"/>
      <c r="G194" s="30"/>
      <c r="H194" s="30"/>
      <c r="I194" s="30"/>
      <c r="J194" s="30"/>
      <c r="K194" s="30"/>
      <c r="L194" s="30"/>
      <c r="M194" s="30"/>
      <c r="N194" s="30"/>
      <c r="O194" s="30"/>
    </row>
    <row r="195" customFormat="false" ht="15" hidden="false" customHeight="false" outlineLevel="0" collapsed="false">
      <c r="A195" s="30"/>
      <c r="B195" s="30"/>
      <c r="C195" s="30"/>
      <c r="D195" s="30"/>
      <c r="E195" s="30"/>
      <c r="F195" s="30"/>
      <c r="G195" s="30"/>
      <c r="H195" s="30"/>
      <c r="I195" s="30"/>
      <c r="J195" s="30"/>
      <c r="K195" s="30"/>
      <c r="L195" s="30"/>
      <c r="M195" s="30"/>
      <c r="N195" s="30"/>
      <c r="O195" s="30"/>
    </row>
    <row r="196" customFormat="false" ht="15" hidden="false" customHeight="false" outlineLevel="0" collapsed="false">
      <c r="A196" s="30"/>
      <c r="B196" s="30"/>
      <c r="C196" s="30"/>
      <c r="D196" s="30"/>
      <c r="E196" s="30"/>
      <c r="F196" s="30"/>
      <c r="G196" s="30"/>
      <c r="H196" s="30"/>
      <c r="I196" s="30"/>
      <c r="J196" s="30"/>
      <c r="K196" s="30"/>
      <c r="L196" s="30"/>
      <c r="M196" s="30"/>
      <c r="N196" s="30"/>
      <c r="O196" s="30"/>
    </row>
    <row r="197" customFormat="false" ht="15" hidden="false" customHeight="false" outlineLevel="0" collapsed="false">
      <c r="A197" s="30"/>
      <c r="B197" s="30"/>
      <c r="C197" s="30"/>
      <c r="D197" s="30"/>
      <c r="E197" s="30"/>
      <c r="F197" s="30"/>
      <c r="G197" s="30"/>
      <c r="H197" s="30"/>
      <c r="I197" s="30"/>
      <c r="J197" s="30"/>
      <c r="K197" s="30"/>
      <c r="L197" s="30"/>
      <c r="M197" s="30"/>
      <c r="N197" s="30"/>
      <c r="O197" s="30"/>
    </row>
    <row r="198" customFormat="false" ht="15" hidden="false" customHeight="false" outlineLevel="0" collapsed="false">
      <c r="A198" s="30"/>
      <c r="B198" s="30"/>
      <c r="C198" s="30"/>
      <c r="D198" s="30"/>
      <c r="E198" s="30"/>
      <c r="F198" s="30"/>
      <c r="G198" s="30"/>
      <c r="H198" s="30"/>
      <c r="I198" s="30"/>
      <c r="J198" s="30"/>
      <c r="K198" s="30"/>
      <c r="L198" s="30"/>
      <c r="M198" s="30"/>
      <c r="N198" s="30"/>
      <c r="O198" s="30"/>
    </row>
    <row r="199" customFormat="false" ht="15" hidden="false" customHeight="false" outlineLevel="0" collapsed="false">
      <c r="A199" s="30"/>
      <c r="B199" s="30"/>
      <c r="C199" s="30"/>
      <c r="D199" s="30"/>
      <c r="E199" s="30"/>
      <c r="F199" s="30"/>
      <c r="G199" s="30"/>
      <c r="H199" s="30"/>
      <c r="I199" s="30"/>
      <c r="J199" s="30"/>
      <c r="K199" s="30"/>
      <c r="L199" s="30"/>
      <c r="M199" s="30"/>
      <c r="N199" s="30"/>
      <c r="O199" s="30"/>
    </row>
    <row r="200" customFormat="false" ht="15" hidden="false" customHeight="false" outlineLevel="0" collapsed="false">
      <c r="A200" s="30"/>
      <c r="B200" s="30"/>
      <c r="C200" s="30"/>
      <c r="D200" s="30"/>
      <c r="E200" s="30"/>
      <c r="F200" s="30"/>
      <c r="G200" s="30"/>
      <c r="H200" s="30"/>
      <c r="I200" s="30"/>
      <c r="J200" s="30"/>
      <c r="K200" s="30"/>
      <c r="L200" s="30"/>
      <c r="M200" s="30"/>
      <c r="N200" s="30"/>
      <c r="O200" s="30"/>
    </row>
    <row r="201" customFormat="false" ht="15" hidden="false" customHeight="false" outlineLevel="0" collapsed="false">
      <c r="A201" s="30"/>
      <c r="B201" s="30"/>
      <c r="C201" s="30"/>
      <c r="D201" s="30"/>
      <c r="E201" s="30"/>
      <c r="F201" s="30"/>
      <c r="G201" s="30"/>
      <c r="H201" s="30"/>
      <c r="I201" s="30"/>
      <c r="J201" s="30"/>
      <c r="K201" s="30"/>
      <c r="L201" s="30"/>
      <c r="M201" s="30"/>
      <c r="N201" s="30"/>
      <c r="O201" s="30"/>
    </row>
    <row r="202" customFormat="false" ht="15" hidden="false" customHeight="false" outlineLevel="0" collapsed="false">
      <c r="A202" s="30"/>
      <c r="B202" s="30"/>
      <c r="C202" s="30"/>
      <c r="D202" s="30"/>
      <c r="E202" s="30"/>
      <c r="F202" s="30"/>
      <c r="G202" s="30"/>
      <c r="H202" s="30"/>
      <c r="I202" s="30"/>
      <c r="J202" s="30"/>
      <c r="K202" s="30"/>
      <c r="L202" s="30"/>
      <c r="M202" s="30"/>
      <c r="N202" s="30"/>
      <c r="O202" s="30"/>
    </row>
    <row r="203" customFormat="false" ht="15" hidden="false" customHeight="false" outlineLevel="0" collapsed="false">
      <c r="A203" s="30"/>
      <c r="B203" s="30"/>
      <c r="C203" s="30"/>
      <c r="D203" s="30"/>
      <c r="E203" s="30"/>
      <c r="F203" s="30"/>
      <c r="G203" s="30"/>
      <c r="H203" s="30"/>
      <c r="I203" s="30"/>
      <c r="J203" s="30"/>
      <c r="K203" s="30"/>
      <c r="L203" s="30"/>
      <c r="M203" s="30"/>
      <c r="N203" s="30"/>
      <c r="O203" s="30"/>
    </row>
    <row r="204" customFormat="false" ht="15" hidden="false" customHeight="false" outlineLevel="0" collapsed="false">
      <c r="A204" s="30"/>
      <c r="B204" s="30"/>
      <c r="C204" s="30"/>
      <c r="D204" s="30"/>
      <c r="E204" s="30"/>
      <c r="F204" s="30"/>
      <c r="G204" s="30"/>
      <c r="H204" s="30"/>
      <c r="I204" s="30"/>
      <c r="J204" s="30"/>
      <c r="K204" s="30"/>
      <c r="L204" s="30"/>
      <c r="M204" s="30"/>
      <c r="N204" s="30"/>
      <c r="O204" s="30"/>
    </row>
    <row r="205" customFormat="false" ht="15" hidden="false" customHeight="false" outlineLevel="0" collapsed="false">
      <c r="A205" s="30"/>
      <c r="B205" s="30"/>
      <c r="C205" s="30"/>
      <c r="D205" s="30"/>
      <c r="E205" s="30"/>
      <c r="F205" s="30"/>
      <c r="G205" s="30"/>
      <c r="H205" s="30"/>
      <c r="I205" s="30"/>
      <c r="J205" s="30"/>
      <c r="K205" s="30"/>
      <c r="L205" s="30"/>
      <c r="M205" s="30"/>
      <c r="N205" s="30"/>
      <c r="O205" s="30"/>
    </row>
    <row r="206" customFormat="false" ht="15" hidden="false" customHeight="false" outlineLevel="0" collapsed="false">
      <c r="A206" s="30"/>
      <c r="B206" s="30"/>
      <c r="C206" s="30"/>
      <c r="D206" s="30"/>
      <c r="E206" s="30"/>
      <c r="F206" s="30"/>
      <c r="G206" s="30"/>
      <c r="H206" s="30"/>
      <c r="I206" s="30"/>
      <c r="J206" s="30"/>
      <c r="K206" s="30"/>
      <c r="L206" s="30"/>
      <c r="M206" s="30"/>
      <c r="N206" s="30"/>
      <c r="O206" s="30"/>
    </row>
    <row r="207" customFormat="false" ht="15" hidden="false" customHeight="false" outlineLevel="0" collapsed="false">
      <c r="A207" s="30"/>
      <c r="B207" s="30"/>
      <c r="C207" s="30"/>
      <c r="D207" s="30"/>
      <c r="E207" s="30"/>
      <c r="F207" s="30"/>
      <c r="G207" s="30"/>
      <c r="H207" s="30"/>
      <c r="I207" s="30"/>
      <c r="J207" s="30"/>
      <c r="K207" s="30"/>
      <c r="L207" s="30"/>
      <c r="M207" s="30"/>
      <c r="N207" s="30"/>
      <c r="O207" s="30"/>
    </row>
    <row r="208" customFormat="false" ht="15" hidden="false" customHeight="false" outlineLevel="0" collapsed="false">
      <c r="A208" s="30"/>
      <c r="B208" s="30"/>
      <c r="C208" s="30"/>
      <c r="D208" s="30"/>
      <c r="E208" s="30"/>
      <c r="F208" s="30"/>
      <c r="G208" s="30"/>
      <c r="H208" s="30"/>
      <c r="I208" s="30"/>
      <c r="J208" s="30"/>
      <c r="K208" s="30"/>
      <c r="L208" s="30"/>
      <c r="M208" s="30"/>
      <c r="N208" s="30"/>
      <c r="O208" s="30"/>
    </row>
    <row r="209" customFormat="false" ht="15" hidden="false" customHeight="false" outlineLevel="0" collapsed="false">
      <c r="A209" s="30"/>
      <c r="B209" s="30"/>
      <c r="C209" s="30"/>
      <c r="D209" s="30"/>
      <c r="E209" s="30"/>
      <c r="F209" s="30"/>
      <c r="G209" s="30"/>
      <c r="H209" s="30"/>
      <c r="I209" s="30"/>
      <c r="J209" s="30"/>
      <c r="K209" s="30"/>
      <c r="L209" s="30"/>
      <c r="M209" s="30"/>
      <c r="N209" s="30"/>
      <c r="O209" s="30"/>
    </row>
    <row r="210" customFormat="false" ht="15" hidden="false" customHeight="false" outlineLevel="0" collapsed="false">
      <c r="A210" s="30"/>
      <c r="B210" s="30"/>
      <c r="C210" s="30"/>
      <c r="D210" s="30"/>
      <c r="E210" s="30"/>
      <c r="F210" s="30"/>
      <c r="G210" s="30"/>
      <c r="H210" s="30"/>
      <c r="I210" s="30"/>
      <c r="J210" s="30"/>
      <c r="K210" s="30"/>
      <c r="L210" s="30"/>
      <c r="M210" s="30"/>
      <c r="N210" s="30"/>
      <c r="O210" s="30"/>
    </row>
    <row r="211" customFormat="false" ht="15" hidden="false" customHeight="false" outlineLevel="0" collapsed="false">
      <c r="A211" s="30"/>
      <c r="B211" s="30"/>
      <c r="C211" s="30"/>
      <c r="D211" s="30"/>
      <c r="E211" s="30"/>
      <c r="F211" s="30"/>
      <c r="G211" s="30"/>
      <c r="H211" s="30"/>
      <c r="I211" s="30"/>
      <c r="J211" s="30"/>
      <c r="K211" s="30"/>
      <c r="L211" s="30"/>
      <c r="M211" s="30"/>
      <c r="N211" s="30"/>
      <c r="O211" s="30"/>
    </row>
    <row r="212" customFormat="false" ht="15" hidden="false" customHeight="false" outlineLevel="0" collapsed="false">
      <c r="A212" s="30"/>
      <c r="B212" s="30"/>
      <c r="C212" s="30"/>
      <c r="D212" s="30"/>
      <c r="E212" s="30"/>
      <c r="F212" s="30"/>
      <c r="G212" s="30"/>
      <c r="H212" s="30"/>
      <c r="I212" s="30"/>
      <c r="J212" s="30"/>
      <c r="K212" s="30"/>
      <c r="L212" s="30"/>
      <c r="M212" s="30"/>
      <c r="N212" s="30"/>
      <c r="O212" s="30"/>
    </row>
    <row r="213" customFormat="false" ht="15" hidden="false" customHeight="false" outlineLevel="0" collapsed="false">
      <c r="A213" s="30"/>
      <c r="B213" s="30"/>
      <c r="C213" s="30"/>
      <c r="D213" s="30"/>
      <c r="E213" s="30"/>
      <c r="F213" s="30"/>
      <c r="G213" s="30"/>
      <c r="H213" s="30"/>
      <c r="I213" s="30"/>
      <c r="J213" s="30"/>
      <c r="K213" s="30"/>
      <c r="L213" s="30"/>
      <c r="M213" s="30"/>
      <c r="N213" s="30"/>
      <c r="O213" s="30"/>
    </row>
    <row r="214" customFormat="false" ht="15" hidden="false" customHeight="false" outlineLevel="0" collapsed="false">
      <c r="A214" s="30"/>
      <c r="B214" s="30"/>
      <c r="C214" s="30"/>
      <c r="D214" s="30"/>
      <c r="E214" s="30"/>
      <c r="F214" s="30"/>
      <c r="G214" s="30"/>
      <c r="H214" s="30"/>
      <c r="I214" s="30"/>
      <c r="J214" s="30"/>
      <c r="K214" s="30"/>
      <c r="L214" s="30"/>
      <c r="M214" s="30"/>
      <c r="N214" s="30"/>
      <c r="O214" s="30"/>
    </row>
    <row r="215" customFormat="false" ht="15" hidden="false" customHeight="false" outlineLevel="0" collapsed="false">
      <c r="A215" s="30"/>
      <c r="B215" s="30"/>
      <c r="C215" s="30"/>
      <c r="D215" s="30"/>
      <c r="E215" s="30"/>
      <c r="F215" s="30"/>
      <c r="G215" s="30"/>
      <c r="H215" s="30"/>
      <c r="I215" s="30"/>
      <c r="J215" s="30"/>
      <c r="K215" s="30"/>
      <c r="L215" s="30"/>
      <c r="M215" s="30"/>
      <c r="N215" s="30"/>
      <c r="O215" s="30"/>
    </row>
    <row r="216" customFormat="false" ht="15" hidden="false" customHeight="false" outlineLevel="0" collapsed="false">
      <c r="A216" s="30"/>
      <c r="B216" s="30"/>
      <c r="C216" s="30"/>
      <c r="D216" s="30"/>
      <c r="E216" s="30"/>
      <c r="F216" s="30"/>
      <c r="G216" s="30"/>
      <c r="H216" s="30"/>
      <c r="I216" s="30"/>
      <c r="J216" s="30"/>
      <c r="K216" s="30"/>
      <c r="L216" s="30"/>
      <c r="M216" s="30"/>
      <c r="N216" s="30"/>
      <c r="O216" s="30"/>
    </row>
    <row r="217" customFormat="false" ht="15" hidden="false" customHeight="false" outlineLevel="0" collapsed="false">
      <c r="A217" s="30"/>
      <c r="B217" s="30"/>
      <c r="C217" s="30"/>
      <c r="D217" s="30"/>
      <c r="E217" s="30"/>
      <c r="F217" s="30"/>
      <c r="G217" s="30"/>
      <c r="H217" s="30"/>
      <c r="I217" s="30"/>
      <c r="J217" s="30"/>
      <c r="K217" s="30"/>
      <c r="L217" s="30"/>
      <c r="M217" s="30"/>
      <c r="N217" s="30"/>
      <c r="O217" s="30"/>
    </row>
    <row r="218" customFormat="false" ht="15" hidden="false" customHeight="false" outlineLevel="0" collapsed="false">
      <c r="A218" s="30"/>
      <c r="B218" s="30"/>
      <c r="C218" s="30"/>
      <c r="D218" s="30"/>
      <c r="E218" s="30"/>
      <c r="F218" s="30"/>
      <c r="G218" s="30"/>
      <c r="H218" s="30"/>
      <c r="I218" s="30"/>
      <c r="J218" s="30"/>
      <c r="K218" s="30"/>
      <c r="L218" s="30"/>
      <c r="M218" s="30"/>
      <c r="N218" s="30"/>
      <c r="O218" s="30"/>
    </row>
    <row r="219" customFormat="false" ht="15" hidden="false" customHeight="false" outlineLevel="0" collapsed="false">
      <c r="A219" s="30"/>
      <c r="B219" s="30"/>
      <c r="C219" s="30"/>
      <c r="D219" s="30"/>
      <c r="E219" s="30"/>
      <c r="F219" s="30"/>
      <c r="G219" s="30"/>
      <c r="H219" s="30"/>
      <c r="I219" s="30"/>
      <c r="J219" s="30"/>
      <c r="K219" s="30"/>
      <c r="L219" s="30"/>
      <c r="M219" s="30"/>
      <c r="N219" s="30"/>
      <c r="O219" s="30"/>
    </row>
    <row r="220" customFormat="false" ht="15" hidden="false" customHeight="false" outlineLevel="0" collapsed="false">
      <c r="A220" s="30"/>
      <c r="B220" s="30"/>
      <c r="C220" s="30"/>
      <c r="D220" s="30"/>
      <c r="E220" s="30"/>
      <c r="F220" s="30"/>
      <c r="G220" s="30"/>
      <c r="H220" s="30"/>
      <c r="I220" s="30"/>
      <c r="J220" s="30"/>
      <c r="K220" s="30"/>
      <c r="L220" s="30"/>
      <c r="M220" s="30"/>
      <c r="N220" s="30"/>
      <c r="O220" s="30"/>
    </row>
    <row r="221" customFormat="false" ht="15" hidden="false" customHeight="false" outlineLevel="0" collapsed="false">
      <c r="A221" s="30"/>
      <c r="B221" s="30"/>
      <c r="C221" s="30"/>
      <c r="D221" s="30"/>
      <c r="E221" s="30"/>
      <c r="F221" s="30"/>
      <c r="G221" s="30"/>
      <c r="H221" s="30"/>
      <c r="I221" s="30"/>
      <c r="J221" s="30"/>
      <c r="K221" s="30"/>
      <c r="L221" s="30"/>
      <c r="M221" s="30"/>
      <c r="N221" s="30"/>
      <c r="O221" s="30"/>
    </row>
    <row r="222" customFormat="false" ht="15" hidden="false" customHeight="false" outlineLevel="0" collapsed="false">
      <c r="A222" s="30"/>
      <c r="B222" s="30"/>
      <c r="C222" s="30"/>
      <c r="D222" s="30"/>
      <c r="E222" s="30"/>
      <c r="F222" s="30"/>
      <c r="G222" s="30"/>
      <c r="H222" s="30"/>
      <c r="I222" s="30"/>
      <c r="J222" s="30"/>
      <c r="K222" s="30"/>
      <c r="L222" s="30"/>
      <c r="M222" s="30"/>
      <c r="N222" s="30"/>
      <c r="O222" s="30"/>
    </row>
    <row r="223" customFormat="false" ht="15" hidden="false" customHeight="false" outlineLevel="0" collapsed="false">
      <c r="A223" s="30"/>
      <c r="B223" s="30"/>
      <c r="C223" s="30"/>
      <c r="D223" s="30"/>
      <c r="E223" s="30"/>
      <c r="F223" s="30"/>
      <c r="G223" s="30"/>
      <c r="H223" s="30"/>
      <c r="I223" s="30"/>
      <c r="J223" s="30"/>
      <c r="K223" s="30"/>
      <c r="L223" s="30"/>
      <c r="M223" s="30"/>
      <c r="N223" s="30"/>
      <c r="O223" s="30"/>
    </row>
    <row r="224" customFormat="false" ht="15" hidden="false" customHeight="false" outlineLevel="0" collapsed="false">
      <c r="A224" s="30"/>
      <c r="B224" s="30"/>
      <c r="C224" s="30"/>
      <c r="D224" s="30"/>
      <c r="E224" s="30"/>
      <c r="F224" s="30"/>
      <c r="G224" s="30"/>
      <c r="H224" s="30"/>
      <c r="I224" s="30"/>
      <c r="J224" s="30"/>
      <c r="K224" s="30"/>
      <c r="L224" s="30"/>
      <c r="M224" s="30"/>
      <c r="N224" s="30"/>
      <c r="O224" s="30"/>
    </row>
    <row r="225" customFormat="false" ht="15" hidden="false" customHeight="false" outlineLevel="0" collapsed="false">
      <c r="A225" s="30"/>
      <c r="B225" s="30"/>
      <c r="C225" s="30"/>
      <c r="D225" s="30"/>
      <c r="E225" s="30"/>
      <c r="F225" s="30"/>
      <c r="G225" s="30"/>
      <c r="H225" s="30"/>
      <c r="I225" s="30"/>
      <c r="J225" s="30"/>
      <c r="K225" s="30"/>
      <c r="L225" s="30"/>
      <c r="M225" s="30"/>
      <c r="N225" s="30"/>
      <c r="O225" s="30"/>
    </row>
    <row r="226" customFormat="false" ht="15" hidden="false" customHeight="false" outlineLevel="0" collapsed="false">
      <c r="A226" s="30"/>
      <c r="B226" s="30"/>
      <c r="C226" s="30"/>
      <c r="D226" s="30"/>
      <c r="E226" s="30"/>
      <c r="F226" s="30"/>
      <c r="G226" s="30"/>
      <c r="H226" s="30"/>
      <c r="I226" s="30"/>
      <c r="J226" s="30"/>
      <c r="K226" s="30"/>
      <c r="L226" s="30"/>
      <c r="M226" s="30"/>
      <c r="N226" s="30"/>
      <c r="O226" s="30"/>
    </row>
    <row r="227" customFormat="false" ht="15" hidden="false" customHeight="false" outlineLevel="0" collapsed="false">
      <c r="A227" s="30"/>
      <c r="B227" s="30"/>
      <c r="C227" s="30"/>
      <c r="D227" s="30"/>
      <c r="E227" s="30"/>
      <c r="F227" s="30"/>
      <c r="G227" s="30"/>
      <c r="H227" s="30"/>
      <c r="I227" s="30"/>
      <c r="J227" s="30"/>
      <c r="K227" s="30"/>
      <c r="L227" s="30"/>
      <c r="M227" s="30"/>
      <c r="N227" s="30"/>
      <c r="O227" s="30"/>
    </row>
    <row r="228" customFormat="false" ht="15" hidden="false" customHeight="false" outlineLevel="0" collapsed="false">
      <c r="A228" s="30"/>
      <c r="B228" s="30"/>
      <c r="C228" s="30"/>
      <c r="D228" s="30"/>
      <c r="E228" s="30"/>
      <c r="F228" s="30"/>
      <c r="G228" s="30"/>
      <c r="H228" s="30"/>
      <c r="I228" s="30"/>
      <c r="J228" s="30"/>
      <c r="K228" s="30"/>
      <c r="L228" s="30"/>
      <c r="M228" s="30"/>
      <c r="N228" s="30"/>
      <c r="O228" s="30"/>
    </row>
    <row r="229" customFormat="false" ht="15" hidden="false" customHeight="false" outlineLevel="0" collapsed="false">
      <c r="A229" s="30"/>
      <c r="B229" s="30"/>
      <c r="C229" s="30"/>
      <c r="D229" s="30"/>
      <c r="E229" s="30"/>
      <c r="F229" s="30"/>
      <c r="G229" s="30"/>
      <c r="H229" s="30"/>
      <c r="I229" s="30"/>
      <c r="J229" s="30"/>
      <c r="K229" s="30"/>
      <c r="L229" s="30"/>
      <c r="M229" s="30"/>
      <c r="N229" s="30"/>
      <c r="O229" s="30"/>
    </row>
    <row r="230" customFormat="false" ht="15" hidden="false" customHeight="false" outlineLevel="0" collapsed="false">
      <c r="A230" s="30"/>
      <c r="B230" s="30"/>
      <c r="C230" s="30"/>
      <c r="D230" s="30"/>
      <c r="E230" s="30"/>
      <c r="F230" s="30"/>
      <c r="G230" s="30"/>
      <c r="H230" s="30"/>
      <c r="I230" s="30"/>
      <c r="J230" s="30"/>
      <c r="K230" s="30"/>
      <c r="L230" s="30"/>
      <c r="M230" s="30"/>
      <c r="N230" s="30"/>
      <c r="O230" s="30"/>
    </row>
    <row r="231" customFormat="false" ht="15" hidden="false" customHeight="false" outlineLevel="0" collapsed="false">
      <c r="A231" s="30"/>
      <c r="B231" s="30"/>
      <c r="C231" s="30"/>
      <c r="D231" s="30"/>
      <c r="E231" s="30"/>
      <c r="F231" s="30"/>
      <c r="G231" s="30"/>
      <c r="H231" s="30"/>
      <c r="I231" s="30"/>
      <c r="J231" s="30"/>
      <c r="K231" s="30"/>
      <c r="L231" s="30"/>
      <c r="M231" s="30"/>
      <c r="N231" s="30"/>
      <c r="O231" s="30"/>
    </row>
    <row r="232" customFormat="false" ht="15" hidden="false" customHeight="false" outlineLevel="0" collapsed="false">
      <c r="A232" s="30"/>
      <c r="B232" s="30"/>
      <c r="C232" s="30"/>
      <c r="D232" s="30"/>
      <c r="E232" s="30"/>
      <c r="F232" s="30"/>
      <c r="G232" s="30"/>
      <c r="H232" s="30"/>
      <c r="I232" s="30"/>
      <c r="J232" s="30"/>
      <c r="K232" s="30"/>
      <c r="L232" s="30"/>
      <c r="M232" s="30"/>
      <c r="N232" s="30"/>
      <c r="O232" s="30"/>
    </row>
    <row r="233" customFormat="false" ht="15" hidden="false" customHeight="false" outlineLevel="0" collapsed="false">
      <c r="A233" s="30"/>
      <c r="B233" s="30"/>
      <c r="C233" s="30"/>
      <c r="D233" s="30"/>
      <c r="E233" s="30"/>
      <c r="F233" s="30"/>
      <c r="G233" s="30"/>
      <c r="H233" s="30"/>
      <c r="I233" s="30"/>
      <c r="J233" s="30"/>
      <c r="K233" s="30"/>
      <c r="L233" s="30"/>
      <c r="M233" s="30"/>
      <c r="N233" s="30"/>
      <c r="O233" s="30"/>
    </row>
    <row r="234" customFormat="false" ht="15" hidden="false" customHeight="false" outlineLevel="0" collapsed="false">
      <c r="A234" s="30"/>
      <c r="B234" s="30"/>
      <c r="C234" s="30"/>
      <c r="D234" s="30"/>
      <c r="E234" s="30"/>
      <c r="F234" s="30"/>
      <c r="G234" s="30"/>
      <c r="H234" s="30"/>
      <c r="I234" s="30"/>
      <c r="J234" s="30"/>
      <c r="K234" s="30"/>
      <c r="L234" s="30"/>
      <c r="M234" s="30"/>
      <c r="N234" s="30"/>
      <c r="O234" s="30"/>
    </row>
    <row r="235" customFormat="false" ht="15" hidden="false" customHeight="false" outlineLevel="0" collapsed="false">
      <c r="A235" s="30"/>
      <c r="B235" s="30"/>
      <c r="C235" s="30"/>
      <c r="D235" s="30"/>
      <c r="E235" s="30"/>
      <c r="F235" s="30"/>
      <c r="G235" s="30"/>
      <c r="H235" s="30"/>
      <c r="I235" s="30"/>
      <c r="J235" s="30"/>
      <c r="K235" s="30"/>
      <c r="L235" s="30"/>
      <c r="M235" s="30"/>
      <c r="N235" s="30"/>
      <c r="O235" s="30"/>
    </row>
    <row r="236" customFormat="false" ht="15" hidden="false" customHeight="false" outlineLevel="0" collapsed="false">
      <c r="A236" s="30"/>
      <c r="B236" s="30"/>
      <c r="C236" s="30"/>
      <c r="D236" s="30"/>
      <c r="E236" s="30"/>
      <c r="F236" s="30"/>
      <c r="G236" s="30"/>
      <c r="H236" s="30"/>
      <c r="I236" s="30"/>
      <c r="J236" s="30"/>
      <c r="K236" s="30"/>
      <c r="L236" s="30"/>
      <c r="M236" s="30"/>
      <c r="N236" s="30"/>
      <c r="O236" s="30"/>
    </row>
    <row r="237" customFormat="false" ht="15" hidden="false" customHeight="false" outlineLevel="0" collapsed="false">
      <c r="A237" s="30"/>
      <c r="B237" s="30"/>
      <c r="C237" s="30"/>
      <c r="D237" s="30"/>
      <c r="E237" s="30"/>
      <c r="F237" s="30"/>
      <c r="G237" s="30"/>
      <c r="H237" s="30"/>
      <c r="I237" s="30"/>
      <c r="J237" s="30"/>
      <c r="K237" s="30"/>
      <c r="L237" s="30"/>
      <c r="M237" s="30"/>
      <c r="N237" s="30"/>
      <c r="O237" s="30"/>
    </row>
    <row r="238" customFormat="false" ht="15" hidden="false" customHeight="false" outlineLevel="0" collapsed="false">
      <c r="A238" s="30"/>
      <c r="B238" s="30"/>
      <c r="C238" s="30"/>
      <c r="D238" s="30"/>
      <c r="E238" s="30"/>
      <c r="F238" s="30"/>
      <c r="G238" s="30"/>
      <c r="H238" s="30"/>
      <c r="I238" s="30"/>
      <c r="J238" s="30"/>
      <c r="K238" s="30"/>
      <c r="L238" s="30"/>
      <c r="M238" s="30"/>
      <c r="N238" s="30"/>
      <c r="O238" s="30"/>
    </row>
    <row r="239" customFormat="false" ht="15" hidden="false" customHeight="false" outlineLevel="0" collapsed="false">
      <c r="A239" s="30"/>
      <c r="B239" s="30"/>
      <c r="C239" s="30"/>
      <c r="D239" s="30"/>
      <c r="E239" s="30"/>
      <c r="F239" s="30"/>
      <c r="G239" s="30"/>
      <c r="H239" s="30"/>
      <c r="I239" s="30"/>
      <c r="J239" s="30"/>
      <c r="K239" s="30"/>
      <c r="L239" s="30"/>
      <c r="M239" s="30"/>
      <c r="N239" s="30"/>
      <c r="O239" s="30"/>
    </row>
    <row r="240" customFormat="false" ht="15" hidden="false" customHeight="false" outlineLevel="0" collapsed="false">
      <c r="A240" s="30"/>
      <c r="B240" s="30"/>
      <c r="C240" s="30"/>
      <c r="D240" s="30"/>
      <c r="E240" s="30"/>
      <c r="F240" s="30"/>
      <c r="G240" s="30"/>
      <c r="H240" s="30"/>
      <c r="I240" s="30"/>
      <c r="J240" s="30"/>
      <c r="K240" s="30"/>
      <c r="L240" s="30"/>
      <c r="M240" s="30"/>
      <c r="N240" s="30"/>
      <c r="O240" s="30"/>
    </row>
    <row r="241" customFormat="false" ht="15" hidden="false" customHeight="false" outlineLevel="0" collapsed="false">
      <c r="A241" s="30"/>
      <c r="B241" s="30"/>
      <c r="C241" s="30"/>
      <c r="D241" s="30"/>
      <c r="E241" s="30"/>
      <c r="F241" s="30"/>
      <c r="G241" s="30"/>
      <c r="H241" s="30"/>
      <c r="I241" s="30"/>
      <c r="J241" s="30"/>
      <c r="K241" s="30"/>
      <c r="L241" s="30"/>
      <c r="M241" s="30"/>
      <c r="N241" s="30"/>
      <c r="O241" s="30"/>
    </row>
    <row r="242" customFormat="false" ht="15" hidden="false" customHeight="false" outlineLevel="0" collapsed="false">
      <c r="A242" s="30"/>
      <c r="B242" s="30"/>
      <c r="C242" s="30"/>
      <c r="D242" s="30"/>
      <c r="E242" s="30"/>
      <c r="F242" s="30"/>
      <c r="G242" s="30"/>
      <c r="H242" s="30"/>
      <c r="I242" s="30"/>
      <c r="J242" s="30"/>
      <c r="K242" s="30"/>
      <c r="L242" s="30"/>
      <c r="M242" s="30"/>
      <c r="N242" s="30"/>
      <c r="O242" s="30"/>
    </row>
    <row r="243" customFormat="false" ht="15" hidden="false" customHeight="false" outlineLevel="0" collapsed="false">
      <c r="A243" s="30"/>
      <c r="B243" s="30"/>
      <c r="C243" s="30"/>
      <c r="D243" s="30"/>
      <c r="E243" s="30"/>
      <c r="F243" s="30"/>
      <c r="G243" s="30"/>
      <c r="H243" s="30"/>
      <c r="I243" s="30"/>
      <c r="J243" s="30"/>
      <c r="K243" s="30"/>
      <c r="L243" s="30"/>
      <c r="M243" s="30"/>
      <c r="N243" s="30"/>
      <c r="O243" s="30"/>
    </row>
    <row r="244" customFormat="false" ht="15" hidden="false" customHeight="false" outlineLevel="0" collapsed="false">
      <c r="A244" s="30"/>
      <c r="B244" s="30"/>
      <c r="C244" s="30"/>
      <c r="D244" s="30"/>
      <c r="E244" s="30"/>
      <c r="F244" s="30"/>
      <c r="G244" s="30"/>
      <c r="H244" s="30"/>
      <c r="I244" s="30"/>
      <c r="J244" s="30"/>
      <c r="K244" s="30"/>
      <c r="L244" s="30"/>
      <c r="M244" s="30"/>
      <c r="N244" s="30"/>
      <c r="O244" s="30"/>
    </row>
    <row r="245" customFormat="false" ht="15" hidden="false" customHeight="false" outlineLevel="0" collapsed="false">
      <c r="A245" s="30"/>
      <c r="B245" s="30"/>
      <c r="C245" s="30"/>
      <c r="D245" s="30"/>
      <c r="E245" s="30"/>
      <c r="F245" s="30"/>
      <c r="G245" s="30"/>
      <c r="H245" s="30"/>
      <c r="I245" s="30"/>
      <c r="J245" s="30"/>
      <c r="K245" s="30"/>
      <c r="L245" s="30"/>
      <c r="M245" s="30"/>
      <c r="N245" s="30"/>
      <c r="O245" s="30"/>
    </row>
    <row r="246" customFormat="false" ht="15" hidden="false" customHeight="false" outlineLevel="0" collapsed="false">
      <c r="A246" s="30"/>
      <c r="B246" s="30"/>
      <c r="C246" s="30"/>
      <c r="D246" s="30"/>
      <c r="E246" s="30"/>
      <c r="F246" s="30"/>
      <c r="G246" s="30"/>
      <c r="H246" s="30"/>
      <c r="I246" s="30"/>
      <c r="J246" s="30"/>
      <c r="K246" s="30"/>
      <c r="L246" s="30"/>
      <c r="M246" s="30"/>
      <c r="N246" s="30"/>
      <c r="O246" s="30"/>
    </row>
    <row r="247" customFormat="false" ht="15" hidden="false" customHeight="false" outlineLevel="0" collapsed="false">
      <c r="A247" s="30"/>
      <c r="B247" s="30"/>
      <c r="C247" s="30"/>
      <c r="D247" s="30"/>
      <c r="E247" s="30"/>
      <c r="F247" s="30"/>
      <c r="G247" s="30"/>
      <c r="H247" s="30"/>
      <c r="I247" s="30"/>
      <c r="J247" s="30"/>
      <c r="K247" s="30"/>
      <c r="L247" s="30"/>
      <c r="M247" s="30"/>
      <c r="N247" s="30"/>
      <c r="O247" s="30"/>
    </row>
    <row r="248" customFormat="false" ht="15" hidden="false" customHeight="false" outlineLevel="0" collapsed="false">
      <c r="A248" s="30"/>
      <c r="B248" s="30"/>
      <c r="C248" s="30"/>
      <c r="D248" s="30"/>
      <c r="E248" s="30"/>
      <c r="F248" s="30"/>
      <c r="G248" s="30"/>
      <c r="H248" s="30"/>
      <c r="I248" s="30"/>
      <c r="J248" s="30"/>
      <c r="K248" s="30"/>
      <c r="L248" s="30"/>
      <c r="M248" s="30"/>
      <c r="N248" s="30"/>
      <c r="O248" s="30"/>
    </row>
    <row r="249" customFormat="false" ht="15" hidden="false" customHeight="false" outlineLevel="0" collapsed="false">
      <c r="A249" s="30"/>
      <c r="B249" s="30"/>
      <c r="C249" s="30"/>
      <c r="D249" s="30"/>
      <c r="E249" s="30"/>
      <c r="F249" s="30"/>
      <c r="G249" s="30"/>
      <c r="H249" s="30"/>
      <c r="I249" s="30"/>
      <c r="J249" s="30"/>
      <c r="K249" s="30"/>
      <c r="L249" s="30"/>
      <c r="M249" s="30"/>
      <c r="N249" s="30"/>
      <c r="O249" s="30"/>
    </row>
    <row r="250" customFormat="false" ht="15" hidden="false" customHeight="false" outlineLevel="0" collapsed="false">
      <c r="A250" s="30"/>
      <c r="B250" s="30"/>
      <c r="C250" s="30"/>
      <c r="D250" s="30"/>
      <c r="E250" s="30"/>
      <c r="F250" s="30"/>
      <c r="G250" s="30"/>
      <c r="H250" s="30"/>
      <c r="I250" s="30"/>
      <c r="J250" s="30"/>
      <c r="K250" s="30"/>
      <c r="L250" s="30"/>
      <c r="M250" s="30"/>
      <c r="N250" s="30"/>
      <c r="O250" s="30"/>
    </row>
    <row r="251" customFormat="false" ht="15" hidden="false" customHeight="false" outlineLevel="0" collapsed="false">
      <c r="A251" s="30"/>
      <c r="B251" s="30"/>
      <c r="C251" s="30"/>
      <c r="D251" s="30"/>
      <c r="E251" s="30"/>
      <c r="F251" s="30"/>
      <c r="G251" s="30"/>
      <c r="H251" s="30"/>
      <c r="I251" s="30"/>
      <c r="J251" s="30"/>
      <c r="K251" s="30"/>
      <c r="L251" s="30"/>
      <c r="M251" s="30"/>
      <c r="N251" s="30"/>
      <c r="O251" s="30"/>
    </row>
    <row r="252" customFormat="false" ht="15" hidden="false" customHeight="false" outlineLevel="0" collapsed="false">
      <c r="A252" s="30"/>
      <c r="B252" s="30"/>
      <c r="C252" s="30"/>
      <c r="D252" s="30"/>
      <c r="E252" s="30"/>
      <c r="F252" s="30"/>
      <c r="G252" s="30"/>
      <c r="H252" s="30"/>
      <c r="I252" s="30"/>
      <c r="J252" s="30"/>
      <c r="K252" s="30"/>
      <c r="L252" s="30"/>
      <c r="M252" s="30"/>
      <c r="N252" s="30"/>
      <c r="O252" s="30"/>
    </row>
    <row r="253" customFormat="false" ht="15" hidden="false" customHeight="false" outlineLevel="0" collapsed="false">
      <c r="A253" s="30"/>
      <c r="B253" s="30"/>
      <c r="C253" s="30"/>
      <c r="D253" s="30"/>
      <c r="E253" s="30"/>
      <c r="F253" s="30"/>
      <c r="G253" s="30"/>
      <c r="H253" s="30"/>
      <c r="I253" s="30"/>
      <c r="J253" s="30"/>
      <c r="K253" s="30"/>
      <c r="L253" s="30"/>
      <c r="M253" s="30"/>
      <c r="N253" s="30"/>
      <c r="O253" s="30"/>
    </row>
    <row r="254" customFormat="false" ht="15" hidden="false" customHeight="false" outlineLevel="0" collapsed="false">
      <c r="A254" s="30"/>
      <c r="B254" s="30"/>
      <c r="C254" s="30"/>
      <c r="D254" s="30"/>
      <c r="E254" s="30"/>
      <c r="F254" s="30"/>
      <c r="G254" s="30"/>
      <c r="H254" s="30"/>
      <c r="I254" s="30"/>
      <c r="J254" s="30"/>
      <c r="K254" s="30"/>
      <c r="L254" s="30"/>
      <c r="M254" s="30"/>
      <c r="N254" s="30"/>
      <c r="O254" s="30"/>
    </row>
    <row r="255" customFormat="false" ht="15" hidden="false" customHeight="false" outlineLevel="0" collapsed="false">
      <c r="A255" s="30"/>
      <c r="B255" s="30"/>
      <c r="C255" s="30"/>
      <c r="D255" s="30"/>
      <c r="E255" s="30"/>
      <c r="F255" s="30"/>
      <c r="G255" s="30"/>
      <c r="H255" s="30"/>
      <c r="I255" s="30"/>
      <c r="J255" s="30"/>
      <c r="K255" s="30"/>
      <c r="L255" s="30"/>
      <c r="M255" s="30"/>
      <c r="N255" s="30"/>
      <c r="O255" s="30"/>
    </row>
    <row r="256" customFormat="false" ht="15" hidden="false" customHeight="false" outlineLevel="0" collapsed="false">
      <c r="A256" s="30"/>
      <c r="B256" s="30"/>
      <c r="C256" s="30"/>
      <c r="D256" s="30"/>
      <c r="E256" s="30"/>
      <c r="F256" s="30"/>
      <c r="G256" s="30"/>
      <c r="H256" s="30"/>
      <c r="I256" s="30"/>
      <c r="J256" s="30"/>
      <c r="K256" s="30"/>
      <c r="L256" s="30"/>
      <c r="M256" s="30"/>
      <c r="N256" s="30"/>
      <c r="O256" s="30"/>
    </row>
    <row r="257" customFormat="false" ht="15" hidden="false" customHeight="false" outlineLevel="0" collapsed="false">
      <c r="A257" s="30"/>
      <c r="B257" s="30"/>
      <c r="C257" s="30"/>
      <c r="D257" s="30"/>
      <c r="E257" s="30"/>
      <c r="F257" s="30"/>
      <c r="G257" s="30"/>
      <c r="H257" s="30"/>
      <c r="I257" s="30"/>
      <c r="J257" s="30"/>
      <c r="K257" s="30"/>
      <c r="L257" s="30"/>
      <c r="M257" s="30"/>
      <c r="N257" s="30"/>
      <c r="O257" s="30"/>
    </row>
    <row r="258" customFormat="false" ht="15" hidden="false" customHeight="false" outlineLevel="0" collapsed="false">
      <c r="A258" s="30"/>
      <c r="B258" s="30"/>
      <c r="C258" s="30"/>
      <c r="D258" s="30"/>
      <c r="E258" s="30"/>
      <c r="F258" s="30"/>
      <c r="G258" s="30"/>
      <c r="H258" s="30"/>
      <c r="I258" s="30"/>
      <c r="J258" s="30"/>
      <c r="K258" s="30"/>
      <c r="L258" s="30"/>
      <c r="M258" s="30"/>
      <c r="N258" s="30"/>
      <c r="O258" s="30"/>
    </row>
    <row r="259" customFormat="false" ht="15" hidden="false" customHeight="false" outlineLevel="0" collapsed="false">
      <c r="A259" s="30"/>
      <c r="B259" s="30"/>
      <c r="C259" s="30"/>
      <c r="D259" s="30"/>
      <c r="E259" s="30"/>
      <c r="F259" s="30"/>
      <c r="G259" s="30"/>
      <c r="H259" s="30"/>
      <c r="I259" s="30"/>
      <c r="J259" s="30"/>
      <c r="K259" s="30"/>
      <c r="L259" s="30"/>
      <c r="M259" s="30"/>
      <c r="N259" s="30"/>
      <c r="O259" s="30"/>
    </row>
    <row r="260" customFormat="false" ht="15" hidden="false" customHeight="false" outlineLevel="0" collapsed="false">
      <c r="A260" s="30"/>
      <c r="B260" s="30"/>
      <c r="C260" s="30"/>
      <c r="D260" s="30"/>
      <c r="E260" s="30"/>
      <c r="F260" s="30"/>
      <c r="G260" s="30"/>
      <c r="H260" s="30"/>
      <c r="I260" s="30"/>
      <c r="J260" s="30"/>
      <c r="K260" s="30"/>
      <c r="L260" s="30"/>
      <c r="M260" s="30"/>
      <c r="N260" s="30"/>
      <c r="O260" s="30"/>
    </row>
    <row r="261" customFormat="false" ht="15" hidden="false" customHeight="false" outlineLevel="0" collapsed="false">
      <c r="A261" s="30"/>
      <c r="B261" s="30"/>
      <c r="C261" s="30"/>
      <c r="D261" s="30"/>
      <c r="E261" s="30"/>
      <c r="F261" s="30"/>
      <c r="G261" s="30"/>
      <c r="H261" s="30"/>
      <c r="I261" s="30"/>
      <c r="J261" s="30"/>
      <c r="K261" s="30"/>
      <c r="L261" s="30"/>
      <c r="M261" s="30"/>
      <c r="N261" s="30"/>
      <c r="O261" s="30"/>
    </row>
    <row r="262" customFormat="false" ht="15" hidden="false" customHeight="false" outlineLevel="0" collapsed="false">
      <c r="A262" s="30"/>
      <c r="B262" s="30"/>
      <c r="C262" s="30"/>
      <c r="D262" s="30"/>
      <c r="E262" s="30"/>
      <c r="F262" s="30"/>
      <c r="G262" s="30"/>
      <c r="H262" s="30"/>
      <c r="I262" s="30"/>
      <c r="J262" s="30"/>
      <c r="K262" s="30"/>
      <c r="L262" s="30"/>
      <c r="M262" s="30"/>
      <c r="N262" s="30"/>
      <c r="O262" s="30"/>
    </row>
    <row r="263" customFormat="false" ht="15" hidden="false" customHeight="false" outlineLevel="0" collapsed="false">
      <c r="A263" s="30"/>
      <c r="B263" s="30"/>
      <c r="C263" s="30"/>
      <c r="D263" s="30"/>
      <c r="E263" s="30"/>
      <c r="F263" s="30"/>
      <c r="G263" s="30"/>
      <c r="H263" s="30"/>
      <c r="I263" s="30"/>
      <c r="J263" s="30"/>
      <c r="K263" s="30"/>
      <c r="L263" s="30"/>
      <c r="M263" s="30"/>
      <c r="N263" s="30"/>
      <c r="O263" s="30"/>
    </row>
    <row r="264" customFormat="false" ht="15" hidden="false" customHeight="false" outlineLevel="0" collapsed="false">
      <c r="A264" s="30"/>
      <c r="B264" s="30"/>
      <c r="C264" s="30"/>
      <c r="D264" s="30"/>
      <c r="E264" s="30"/>
      <c r="F264" s="30"/>
      <c r="G264" s="30"/>
      <c r="H264" s="30"/>
      <c r="I264" s="30"/>
      <c r="J264" s="30"/>
      <c r="K264" s="30"/>
      <c r="L264" s="30"/>
      <c r="M264" s="30"/>
      <c r="N264" s="30"/>
      <c r="O264" s="30"/>
    </row>
    <row r="265" customFormat="false" ht="15" hidden="false" customHeight="false" outlineLevel="0" collapsed="false">
      <c r="A265" s="30"/>
      <c r="B265" s="30"/>
      <c r="C265" s="30"/>
      <c r="D265" s="30"/>
      <c r="E265" s="30"/>
      <c r="F265" s="30"/>
      <c r="G265" s="30"/>
      <c r="H265" s="30"/>
      <c r="I265" s="30"/>
      <c r="J265" s="30"/>
      <c r="K265" s="30"/>
      <c r="L265" s="30"/>
      <c r="M265" s="30"/>
      <c r="N265" s="30"/>
      <c r="O265" s="30"/>
    </row>
    <row r="266" customFormat="false" ht="15" hidden="false" customHeight="false" outlineLevel="0" collapsed="false">
      <c r="A266" s="30"/>
      <c r="B266" s="30"/>
      <c r="C266" s="30"/>
      <c r="D266" s="30"/>
      <c r="E266" s="30"/>
      <c r="F266" s="30"/>
      <c r="G266" s="30"/>
      <c r="H266" s="30"/>
      <c r="I266" s="30"/>
      <c r="J266" s="30"/>
      <c r="K266" s="30"/>
      <c r="L266" s="30"/>
      <c r="M266" s="30"/>
      <c r="N266" s="30"/>
      <c r="O266" s="30"/>
    </row>
    <row r="267" customFormat="false" ht="15" hidden="false" customHeight="false" outlineLevel="0" collapsed="false">
      <c r="A267" s="30"/>
      <c r="B267" s="30"/>
      <c r="C267" s="30"/>
      <c r="D267" s="30"/>
      <c r="E267" s="30"/>
      <c r="F267" s="30"/>
      <c r="G267" s="30"/>
      <c r="H267" s="30"/>
      <c r="I267" s="30"/>
      <c r="J267" s="30"/>
      <c r="K267" s="30"/>
      <c r="L267" s="30"/>
      <c r="M267" s="30"/>
      <c r="N267" s="30"/>
      <c r="O267" s="30"/>
    </row>
    <row r="268" customFormat="false" ht="15" hidden="false" customHeight="false" outlineLevel="0" collapsed="false">
      <c r="A268" s="30"/>
      <c r="B268" s="30"/>
      <c r="C268" s="30"/>
      <c r="D268" s="30"/>
      <c r="E268" s="30"/>
      <c r="F268" s="30"/>
      <c r="G268" s="30"/>
      <c r="H268" s="30"/>
      <c r="I268" s="30"/>
      <c r="J268" s="30"/>
      <c r="K268" s="30"/>
      <c r="L268" s="30"/>
      <c r="M268" s="30"/>
      <c r="N268" s="30"/>
      <c r="O268" s="30"/>
    </row>
    <row r="269" customFormat="false" ht="15" hidden="false" customHeight="false" outlineLevel="0" collapsed="false">
      <c r="A269" s="30"/>
      <c r="B269" s="30"/>
      <c r="C269" s="30"/>
      <c r="D269" s="30"/>
      <c r="E269" s="30"/>
      <c r="F269" s="30"/>
      <c r="G269" s="30"/>
      <c r="H269" s="30"/>
      <c r="I269" s="30"/>
      <c r="J269" s="30"/>
      <c r="K269" s="30"/>
      <c r="L269" s="30"/>
      <c r="M269" s="30"/>
      <c r="N269" s="30"/>
      <c r="O269" s="30"/>
    </row>
    <row r="270" customFormat="false" ht="15" hidden="false" customHeight="false" outlineLevel="0" collapsed="false">
      <c r="A270" s="30"/>
      <c r="B270" s="30"/>
      <c r="C270" s="30"/>
      <c r="D270" s="30"/>
      <c r="E270" s="30"/>
      <c r="F270" s="30"/>
      <c r="G270" s="30"/>
      <c r="H270" s="30"/>
      <c r="I270" s="30"/>
      <c r="J270" s="30"/>
      <c r="K270" s="30"/>
      <c r="L270" s="30"/>
      <c r="M270" s="30"/>
      <c r="N270" s="30"/>
      <c r="O270" s="30"/>
    </row>
    <row r="271" customFormat="false" ht="15" hidden="false" customHeight="false" outlineLevel="0" collapsed="false">
      <c r="A271" s="30"/>
      <c r="B271" s="30"/>
      <c r="C271" s="30"/>
      <c r="D271" s="30"/>
      <c r="E271" s="30"/>
      <c r="F271" s="30"/>
      <c r="G271" s="30"/>
      <c r="H271" s="30"/>
      <c r="I271" s="30"/>
      <c r="J271" s="30"/>
      <c r="K271" s="30"/>
      <c r="L271" s="30"/>
      <c r="M271" s="30"/>
      <c r="N271" s="30"/>
      <c r="O271" s="30"/>
    </row>
    <row r="272" customFormat="false" ht="15" hidden="false" customHeight="false" outlineLevel="0" collapsed="false">
      <c r="A272" s="30"/>
      <c r="B272" s="30"/>
      <c r="C272" s="30"/>
      <c r="D272" s="30"/>
      <c r="E272" s="30"/>
      <c r="F272" s="30"/>
      <c r="G272" s="30"/>
      <c r="H272" s="30"/>
      <c r="I272" s="30"/>
      <c r="J272" s="30"/>
      <c r="K272" s="30"/>
      <c r="L272" s="30"/>
      <c r="M272" s="30"/>
      <c r="N272" s="30"/>
      <c r="O272" s="30"/>
    </row>
    <row r="273" customFormat="false" ht="15" hidden="false" customHeight="false" outlineLevel="0" collapsed="false">
      <c r="A273" s="30"/>
      <c r="B273" s="30"/>
      <c r="C273" s="30"/>
      <c r="D273" s="30"/>
      <c r="E273" s="30"/>
      <c r="F273" s="30"/>
      <c r="G273" s="30"/>
      <c r="H273" s="30"/>
      <c r="I273" s="30"/>
      <c r="J273" s="30"/>
      <c r="K273" s="30"/>
      <c r="L273" s="30"/>
      <c r="M273" s="30"/>
      <c r="N273" s="30"/>
      <c r="O273" s="30"/>
    </row>
    <row r="274" customFormat="false" ht="15" hidden="false" customHeight="false" outlineLevel="0" collapsed="false">
      <c r="A274" s="30"/>
      <c r="B274" s="30"/>
      <c r="C274" s="30"/>
      <c r="D274" s="30"/>
      <c r="E274" s="30"/>
      <c r="F274" s="30"/>
      <c r="G274" s="30"/>
      <c r="H274" s="30"/>
      <c r="I274" s="30"/>
      <c r="J274" s="30"/>
      <c r="K274" s="30"/>
      <c r="L274" s="30"/>
      <c r="M274" s="30"/>
      <c r="N274" s="30"/>
      <c r="O274" s="30"/>
    </row>
    <row r="275" customFormat="false" ht="15" hidden="false" customHeight="false" outlineLevel="0" collapsed="false">
      <c r="A275" s="30"/>
      <c r="B275" s="30"/>
      <c r="C275" s="30"/>
      <c r="D275" s="30"/>
      <c r="E275" s="30"/>
      <c r="F275" s="30"/>
      <c r="G275" s="30"/>
      <c r="H275" s="30"/>
      <c r="I275" s="30"/>
      <c r="J275" s="30"/>
      <c r="K275" s="30"/>
      <c r="L275" s="30"/>
      <c r="M275" s="30"/>
      <c r="N275" s="30"/>
      <c r="O275" s="30"/>
    </row>
    <row r="276" customFormat="false" ht="15" hidden="false" customHeight="false" outlineLevel="0" collapsed="false">
      <c r="A276" s="30"/>
      <c r="B276" s="30"/>
      <c r="C276" s="30"/>
      <c r="D276" s="30"/>
      <c r="E276" s="30"/>
      <c r="F276" s="30"/>
      <c r="G276" s="30"/>
      <c r="H276" s="30"/>
      <c r="I276" s="30"/>
      <c r="J276" s="30"/>
      <c r="K276" s="30"/>
      <c r="L276" s="30"/>
      <c r="M276" s="30"/>
      <c r="N276" s="30"/>
      <c r="O276" s="30"/>
    </row>
    <row r="277" customFormat="false" ht="15" hidden="false" customHeight="false" outlineLevel="0" collapsed="false">
      <c r="A277" s="30"/>
      <c r="B277" s="30"/>
      <c r="C277" s="30"/>
      <c r="D277" s="30"/>
      <c r="E277" s="30"/>
      <c r="F277" s="30"/>
      <c r="G277" s="30"/>
      <c r="H277" s="30"/>
      <c r="I277" s="30"/>
      <c r="J277" s="30"/>
      <c r="K277" s="30"/>
      <c r="L277" s="30"/>
      <c r="M277" s="30"/>
      <c r="N277" s="30"/>
      <c r="O277" s="30"/>
    </row>
    <row r="278" customFormat="false" ht="15" hidden="false" customHeight="false" outlineLevel="0" collapsed="false">
      <c r="A278" s="30"/>
      <c r="B278" s="30"/>
      <c r="C278" s="30"/>
      <c r="D278" s="30"/>
      <c r="E278" s="30"/>
      <c r="F278" s="30"/>
      <c r="G278" s="30"/>
      <c r="H278" s="30"/>
      <c r="I278" s="30"/>
      <c r="J278" s="30"/>
      <c r="K278" s="30"/>
      <c r="L278" s="30"/>
      <c r="M278" s="30"/>
      <c r="N278" s="30"/>
      <c r="O278" s="30"/>
    </row>
    <row r="279" customFormat="false" ht="15" hidden="false" customHeight="false" outlineLevel="0" collapsed="false">
      <c r="A279" s="30"/>
      <c r="B279" s="30"/>
      <c r="C279" s="30"/>
      <c r="D279" s="30"/>
      <c r="E279" s="30"/>
      <c r="F279" s="30"/>
      <c r="G279" s="30"/>
      <c r="H279" s="30"/>
      <c r="I279" s="30"/>
      <c r="J279" s="30"/>
      <c r="K279" s="30"/>
      <c r="L279" s="30"/>
      <c r="M279" s="30"/>
      <c r="N279" s="30"/>
      <c r="O279" s="30"/>
    </row>
    <row r="280" customFormat="false" ht="15" hidden="false" customHeight="false" outlineLevel="0" collapsed="false">
      <c r="A280" s="30"/>
      <c r="B280" s="30"/>
      <c r="C280" s="30"/>
      <c r="D280" s="30"/>
      <c r="E280" s="30"/>
      <c r="F280" s="30"/>
      <c r="G280" s="30"/>
      <c r="H280" s="30"/>
      <c r="I280" s="30"/>
      <c r="J280" s="30"/>
      <c r="K280" s="30"/>
      <c r="L280" s="30"/>
      <c r="M280" s="30"/>
      <c r="N280" s="30"/>
      <c r="O280" s="30"/>
    </row>
    <row r="281" customFormat="false" ht="15" hidden="false" customHeight="false" outlineLevel="0" collapsed="false">
      <c r="A281" s="30"/>
      <c r="B281" s="30"/>
      <c r="C281" s="30"/>
      <c r="D281" s="30"/>
      <c r="E281" s="30"/>
      <c r="F281" s="30"/>
      <c r="G281" s="30"/>
      <c r="H281" s="30"/>
      <c r="I281" s="30"/>
      <c r="J281" s="30"/>
      <c r="K281" s="30"/>
      <c r="L281" s="30"/>
      <c r="M281" s="30"/>
      <c r="N281" s="30"/>
      <c r="O281" s="30"/>
    </row>
    <row r="282" customFormat="false" ht="15" hidden="false" customHeight="false" outlineLevel="0" collapsed="false">
      <c r="A282" s="30"/>
      <c r="B282" s="30"/>
      <c r="C282" s="30"/>
      <c r="D282" s="30"/>
      <c r="E282" s="30"/>
      <c r="F282" s="30"/>
      <c r="G282" s="30"/>
      <c r="H282" s="30"/>
      <c r="I282" s="30"/>
      <c r="J282" s="30"/>
      <c r="K282" s="30"/>
      <c r="L282" s="30"/>
      <c r="M282" s="30"/>
      <c r="N282" s="30"/>
      <c r="O282" s="30"/>
    </row>
    <row r="283" customFormat="false" ht="15" hidden="false" customHeight="false" outlineLevel="0" collapsed="false">
      <c r="A283" s="30"/>
      <c r="B283" s="30"/>
      <c r="C283" s="30"/>
      <c r="D283" s="30"/>
      <c r="E283" s="30"/>
      <c r="F283" s="30"/>
      <c r="G283" s="30"/>
      <c r="H283" s="30"/>
      <c r="I283" s="30"/>
      <c r="J283" s="30"/>
      <c r="K283" s="30"/>
      <c r="L283" s="30"/>
      <c r="M283" s="30"/>
      <c r="N283" s="30"/>
      <c r="O283" s="30"/>
    </row>
    <row r="284" customFormat="false" ht="15" hidden="false" customHeight="false" outlineLevel="0" collapsed="false">
      <c r="A284" s="30"/>
      <c r="B284" s="30"/>
      <c r="C284" s="30"/>
      <c r="D284" s="30"/>
      <c r="E284" s="30"/>
      <c r="F284" s="30"/>
      <c r="G284" s="30"/>
      <c r="H284" s="30"/>
      <c r="I284" s="30"/>
      <c r="J284" s="30"/>
      <c r="K284" s="30"/>
      <c r="L284" s="30"/>
      <c r="M284" s="30"/>
      <c r="N284" s="30"/>
      <c r="O284" s="30"/>
    </row>
    <row r="285" customFormat="false" ht="15" hidden="false" customHeight="false" outlineLevel="0" collapsed="false">
      <c r="A285" s="30"/>
      <c r="B285" s="30"/>
      <c r="C285" s="30"/>
      <c r="D285" s="30"/>
      <c r="E285" s="30"/>
      <c r="F285" s="30"/>
      <c r="G285" s="30"/>
      <c r="H285" s="30"/>
      <c r="I285" s="30"/>
      <c r="J285" s="30"/>
      <c r="K285" s="30"/>
      <c r="L285" s="30"/>
      <c r="M285" s="30"/>
      <c r="N285" s="30"/>
      <c r="O285" s="30"/>
    </row>
    <row r="286" customFormat="false" ht="15" hidden="false" customHeight="false" outlineLevel="0" collapsed="false">
      <c r="A286" s="30"/>
      <c r="B286" s="30"/>
      <c r="C286" s="30"/>
      <c r="D286" s="30"/>
      <c r="E286" s="30"/>
      <c r="F286" s="30"/>
      <c r="G286" s="30"/>
      <c r="H286" s="30"/>
      <c r="I286" s="30"/>
      <c r="J286" s="30"/>
      <c r="K286" s="30"/>
      <c r="L286" s="30"/>
      <c r="M286" s="30"/>
      <c r="N286" s="30"/>
      <c r="O286" s="30"/>
    </row>
    <row r="287" customFormat="false" ht="15" hidden="false" customHeight="false" outlineLevel="0" collapsed="false">
      <c r="A287" s="30"/>
      <c r="B287" s="30"/>
      <c r="C287" s="30"/>
      <c r="D287" s="30"/>
      <c r="E287" s="30"/>
      <c r="F287" s="30"/>
      <c r="G287" s="30"/>
      <c r="H287" s="30"/>
      <c r="I287" s="30"/>
      <c r="J287" s="30"/>
      <c r="K287" s="30"/>
      <c r="L287" s="30"/>
      <c r="M287" s="30"/>
      <c r="N287" s="30"/>
      <c r="O287" s="30"/>
    </row>
    <row r="288" customFormat="false" ht="15" hidden="false" customHeight="false" outlineLevel="0" collapsed="false">
      <c r="A288" s="30"/>
      <c r="B288" s="30"/>
      <c r="C288" s="30"/>
      <c r="D288" s="30"/>
      <c r="E288" s="30"/>
      <c r="F288" s="30"/>
      <c r="G288" s="30"/>
      <c r="H288" s="30"/>
      <c r="I288" s="30"/>
      <c r="J288" s="30"/>
      <c r="K288" s="30"/>
      <c r="L288" s="30"/>
      <c r="M288" s="30"/>
      <c r="N288" s="30"/>
      <c r="O288" s="30"/>
    </row>
    <row r="289" customFormat="false" ht="15" hidden="false" customHeight="false" outlineLevel="0" collapsed="false">
      <c r="A289" s="30"/>
      <c r="B289" s="30"/>
      <c r="C289" s="30"/>
      <c r="D289" s="30"/>
      <c r="E289" s="30"/>
      <c r="F289" s="30"/>
      <c r="G289" s="30"/>
      <c r="H289" s="30"/>
      <c r="I289" s="30"/>
      <c r="J289" s="30"/>
      <c r="K289" s="30"/>
      <c r="L289" s="30"/>
      <c r="M289" s="30"/>
      <c r="N289" s="30"/>
      <c r="O289" s="30"/>
    </row>
    <row r="290" customFormat="false" ht="15" hidden="false" customHeight="false" outlineLevel="0" collapsed="false">
      <c r="A290" s="30"/>
      <c r="B290" s="30"/>
      <c r="C290" s="30"/>
      <c r="D290" s="30"/>
      <c r="E290" s="30"/>
      <c r="F290" s="30"/>
      <c r="G290" s="30"/>
      <c r="H290" s="30"/>
      <c r="I290" s="30"/>
      <c r="J290" s="30"/>
      <c r="K290" s="30"/>
      <c r="L290" s="30"/>
      <c r="M290" s="30"/>
      <c r="N290" s="30"/>
      <c r="O290" s="30"/>
    </row>
    <row r="291" customFormat="false" ht="15" hidden="false" customHeight="false" outlineLevel="0" collapsed="false">
      <c r="A291" s="30"/>
      <c r="B291" s="30"/>
      <c r="C291" s="30"/>
      <c r="D291" s="30"/>
      <c r="E291" s="30"/>
      <c r="F291" s="30"/>
      <c r="G291" s="30"/>
      <c r="H291" s="30"/>
      <c r="I291" s="30"/>
      <c r="J291" s="30"/>
      <c r="K291" s="30"/>
      <c r="L291" s="30"/>
      <c r="M291" s="30"/>
      <c r="N291" s="30"/>
      <c r="O291" s="30"/>
    </row>
    <row r="292" customFormat="false" ht="15" hidden="false" customHeight="false" outlineLevel="0" collapsed="false">
      <c r="A292" s="30"/>
      <c r="B292" s="30"/>
      <c r="C292" s="30"/>
      <c r="D292" s="30"/>
      <c r="E292" s="30"/>
      <c r="F292" s="30"/>
      <c r="G292" s="30"/>
      <c r="H292" s="30"/>
      <c r="I292" s="30"/>
      <c r="J292" s="30"/>
      <c r="K292" s="30"/>
      <c r="L292" s="30"/>
      <c r="M292" s="30"/>
      <c r="N292" s="30"/>
      <c r="O292" s="30"/>
    </row>
    <row r="293" customFormat="false" ht="15" hidden="false" customHeight="false" outlineLevel="0" collapsed="false">
      <c r="A293" s="30"/>
      <c r="B293" s="30"/>
      <c r="C293" s="30"/>
      <c r="D293" s="30"/>
      <c r="E293" s="30"/>
      <c r="F293" s="30"/>
      <c r="G293" s="30"/>
      <c r="H293" s="30"/>
      <c r="I293" s="30"/>
      <c r="J293" s="30"/>
      <c r="K293" s="30"/>
      <c r="L293" s="30"/>
      <c r="M293" s="30"/>
      <c r="N293" s="30"/>
      <c r="O293" s="30"/>
    </row>
    <row r="294" customFormat="false" ht="15" hidden="false" customHeight="false" outlineLevel="0" collapsed="false">
      <c r="A294" s="30"/>
      <c r="B294" s="30"/>
      <c r="C294" s="30"/>
      <c r="D294" s="30"/>
      <c r="E294" s="30"/>
      <c r="F294" s="30"/>
      <c r="G294" s="30"/>
      <c r="H294" s="30"/>
      <c r="I294" s="30"/>
      <c r="J294" s="30"/>
      <c r="K294" s="30"/>
      <c r="L294" s="30"/>
      <c r="M294" s="30"/>
      <c r="N294" s="30"/>
      <c r="O294" s="30"/>
    </row>
    <row r="295" customFormat="false" ht="15" hidden="false" customHeight="false" outlineLevel="0" collapsed="false">
      <c r="A295" s="30"/>
      <c r="B295" s="30"/>
      <c r="C295" s="30"/>
      <c r="D295" s="30"/>
      <c r="E295" s="30"/>
      <c r="F295" s="30"/>
      <c r="G295" s="30"/>
      <c r="H295" s="30"/>
      <c r="I295" s="30"/>
      <c r="J295" s="30"/>
      <c r="K295" s="30"/>
      <c r="L295" s="30"/>
      <c r="M295" s="30"/>
      <c r="N295" s="30"/>
      <c r="O295" s="30"/>
    </row>
    <row r="296" customFormat="false" ht="15" hidden="false" customHeight="false" outlineLevel="0" collapsed="false">
      <c r="A296" s="30"/>
      <c r="B296" s="30"/>
      <c r="C296" s="30"/>
      <c r="D296" s="30"/>
      <c r="E296" s="30"/>
      <c r="F296" s="30"/>
      <c r="G296" s="30"/>
      <c r="H296" s="30"/>
      <c r="I296" s="30"/>
      <c r="J296" s="30"/>
      <c r="K296" s="30"/>
      <c r="L296" s="30"/>
      <c r="M296" s="30"/>
      <c r="N296" s="30"/>
      <c r="O296" s="30"/>
    </row>
    <row r="297" customFormat="false" ht="15" hidden="false" customHeight="false" outlineLevel="0" collapsed="false">
      <c r="A297" s="30"/>
      <c r="B297" s="30"/>
      <c r="C297" s="30"/>
      <c r="D297" s="30"/>
      <c r="E297" s="30"/>
      <c r="F297" s="30"/>
      <c r="G297" s="30"/>
      <c r="H297" s="30"/>
      <c r="I297" s="30"/>
      <c r="J297" s="30"/>
      <c r="K297" s="30"/>
      <c r="L297" s="30"/>
      <c r="M297" s="30"/>
      <c r="N297" s="30"/>
      <c r="O297" s="30"/>
    </row>
    <row r="298" customFormat="false" ht="15" hidden="false" customHeight="false" outlineLevel="0" collapsed="false">
      <c r="A298" s="30"/>
      <c r="B298" s="30"/>
      <c r="C298" s="30"/>
      <c r="D298" s="30"/>
      <c r="E298" s="30"/>
      <c r="F298" s="30"/>
      <c r="G298" s="30"/>
      <c r="H298" s="30"/>
      <c r="I298" s="30"/>
      <c r="J298" s="30"/>
      <c r="K298" s="30"/>
      <c r="L298" s="30"/>
      <c r="M298" s="30"/>
      <c r="N298" s="30"/>
      <c r="O298" s="30"/>
    </row>
    <row r="299" customFormat="false" ht="15" hidden="false" customHeight="false" outlineLevel="0" collapsed="false">
      <c r="A299" s="30"/>
      <c r="B299" s="30"/>
      <c r="C299" s="30"/>
      <c r="D299" s="30"/>
      <c r="E299" s="30"/>
      <c r="F299" s="30"/>
      <c r="G299" s="30"/>
      <c r="H299" s="30"/>
      <c r="I299" s="30"/>
      <c r="J299" s="30"/>
      <c r="K299" s="30"/>
      <c r="L299" s="30"/>
      <c r="M299" s="30"/>
      <c r="N299" s="30"/>
      <c r="O299" s="30"/>
    </row>
    <row r="300" customFormat="false" ht="15" hidden="false" customHeight="false" outlineLevel="0" collapsed="false">
      <c r="A300" s="30"/>
      <c r="B300" s="30"/>
      <c r="C300" s="30"/>
      <c r="D300" s="30"/>
      <c r="E300" s="30"/>
      <c r="F300" s="30"/>
      <c r="G300" s="30"/>
      <c r="H300" s="30"/>
      <c r="I300" s="30"/>
      <c r="J300" s="30"/>
      <c r="K300" s="30"/>
      <c r="L300" s="30"/>
      <c r="M300" s="30"/>
      <c r="N300" s="30"/>
      <c r="O300" s="30"/>
    </row>
    <row r="301" customFormat="false" ht="15" hidden="false" customHeight="false" outlineLevel="0" collapsed="false">
      <c r="A301" s="30"/>
      <c r="B301" s="30"/>
      <c r="C301" s="30"/>
      <c r="D301" s="30"/>
      <c r="E301" s="30"/>
      <c r="F301" s="30"/>
      <c r="G301" s="30"/>
      <c r="H301" s="30"/>
      <c r="I301" s="30"/>
      <c r="J301" s="30"/>
      <c r="K301" s="30"/>
      <c r="L301" s="30"/>
      <c r="M301" s="30"/>
      <c r="N301" s="30"/>
      <c r="O301" s="30"/>
    </row>
    <row r="302" customFormat="false" ht="15" hidden="false" customHeight="false" outlineLevel="0" collapsed="false">
      <c r="A302" s="30"/>
      <c r="B302" s="30"/>
      <c r="C302" s="30"/>
      <c r="D302" s="30"/>
      <c r="E302" s="30"/>
      <c r="F302" s="30"/>
      <c r="G302" s="30"/>
      <c r="H302" s="30"/>
      <c r="I302" s="30"/>
      <c r="J302" s="30"/>
      <c r="K302" s="30"/>
      <c r="L302" s="30"/>
      <c r="M302" s="30"/>
      <c r="N302" s="30"/>
      <c r="O302" s="30"/>
    </row>
    <row r="303" customFormat="false" ht="15" hidden="false" customHeight="false" outlineLevel="0" collapsed="false">
      <c r="A303" s="30"/>
      <c r="B303" s="30"/>
      <c r="C303" s="30"/>
      <c r="D303" s="30"/>
      <c r="E303" s="30"/>
      <c r="F303" s="30"/>
      <c r="G303" s="30"/>
      <c r="H303" s="30"/>
      <c r="I303" s="30"/>
      <c r="J303" s="30"/>
      <c r="K303" s="30"/>
      <c r="L303" s="30"/>
      <c r="M303" s="30"/>
      <c r="N303" s="30"/>
      <c r="O303" s="30"/>
    </row>
    <row r="304" customFormat="false" ht="15" hidden="false" customHeight="false" outlineLevel="0" collapsed="false">
      <c r="A304" s="30"/>
      <c r="B304" s="30"/>
      <c r="C304" s="30"/>
      <c r="D304" s="30"/>
      <c r="E304" s="30"/>
      <c r="F304" s="30"/>
      <c r="G304" s="30"/>
      <c r="H304" s="30"/>
      <c r="I304" s="30"/>
      <c r="J304" s="30"/>
      <c r="K304" s="30"/>
      <c r="L304" s="30"/>
      <c r="M304" s="30"/>
      <c r="N304" s="30"/>
      <c r="O304" s="30"/>
    </row>
    <row r="305" customFormat="false" ht="15" hidden="false" customHeight="false" outlineLevel="0" collapsed="false">
      <c r="A305" s="30"/>
      <c r="B305" s="30"/>
      <c r="C305" s="30"/>
      <c r="D305" s="30"/>
      <c r="E305" s="30"/>
      <c r="F305" s="30"/>
      <c r="G305" s="30"/>
      <c r="H305" s="30"/>
      <c r="I305" s="30"/>
      <c r="J305" s="30"/>
      <c r="K305" s="30"/>
      <c r="L305" s="30"/>
      <c r="M305" s="30"/>
      <c r="N305" s="30"/>
      <c r="O305" s="30"/>
    </row>
    <row r="306" customFormat="false" ht="15" hidden="false" customHeight="false" outlineLevel="0" collapsed="false">
      <c r="A306" s="30"/>
      <c r="B306" s="30"/>
      <c r="C306" s="30"/>
      <c r="D306" s="30"/>
      <c r="E306" s="30"/>
      <c r="F306" s="30"/>
      <c r="G306" s="30"/>
      <c r="H306" s="30"/>
      <c r="I306" s="30"/>
      <c r="J306" s="30"/>
      <c r="K306" s="30"/>
      <c r="L306" s="30"/>
      <c r="M306" s="30"/>
      <c r="N306" s="30"/>
      <c r="O306" s="30"/>
    </row>
  </sheetData>
  <mergeCells count="1">
    <mergeCell ref="A2:O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2"/>
    <col collapsed="false" customWidth="true" hidden="false" outlineLevel="0" max="3" min="2" style="0" width="18"/>
    <col collapsed="false" customWidth="true" hidden="false" outlineLevel="0" max="4" min="4" style="0" width="50"/>
    <col collapsed="false" customWidth="true" hidden="false" outlineLevel="0" max="5" min="5" style="0" width="30"/>
    <col collapsed="false" customWidth="true" hidden="false" outlineLevel="0" max="7" min="6" style="0" width="40"/>
  </cols>
  <sheetData>
    <row r="1" customFormat="false" ht="17.35" hidden="false" customHeight="false" outlineLevel="0" collapsed="false">
      <c r="A1" s="27" t="s">
        <v>363</v>
      </c>
    </row>
    <row r="2" customFormat="false" ht="42" hidden="false" customHeight="true" outlineLevel="0" collapsed="false">
      <c r="A2" s="28" t="s">
        <v>364</v>
      </c>
      <c r="B2" s="28"/>
      <c r="C2" s="28"/>
      <c r="D2" s="28"/>
      <c r="E2" s="28"/>
      <c r="F2" s="28"/>
      <c r="G2" s="28"/>
    </row>
    <row r="4" customFormat="false" ht="15" hidden="false" customHeight="false" outlineLevel="0" collapsed="false">
      <c r="A4" s="29" t="s">
        <v>365</v>
      </c>
      <c r="B4" s="29" t="s">
        <v>366</v>
      </c>
      <c r="C4" s="29" t="s">
        <v>367</v>
      </c>
      <c r="D4" s="29" t="s">
        <v>368</v>
      </c>
      <c r="E4" s="29" t="s">
        <v>369</v>
      </c>
      <c r="F4" s="29" t="s">
        <v>370</v>
      </c>
      <c r="G4" s="29" t="s">
        <v>293</v>
      </c>
    </row>
    <row r="5" customFormat="false" ht="15" hidden="false" customHeight="false" outlineLevel="0" collapsed="false">
      <c r="A5" s="48"/>
      <c r="B5" s="30"/>
      <c r="C5" s="30"/>
      <c r="D5" s="30"/>
      <c r="E5" s="30"/>
      <c r="F5" s="30"/>
      <c r="G5" s="30"/>
    </row>
    <row r="6" customFormat="false" ht="15" hidden="false" customHeight="false" outlineLevel="0" collapsed="false">
      <c r="A6" s="48"/>
      <c r="B6" s="30"/>
      <c r="C6" s="30"/>
      <c r="D6" s="30"/>
      <c r="E6" s="30"/>
      <c r="F6" s="30"/>
      <c r="G6" s="30"/>
    </row>
  </sheetData>
  <mergeCells count="1">
    <mergeCell ref="A2:G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E1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6"/>
    <col collapsed="false" customWidth="true" hidden="false" outlineLevel="0" max="3" min="3" style="1" width="76"/>
    <col collapsed="false" customWidth="true" hidden="false" outlineLevel="0" max="4" min="4" style="1" width="16"/>
    <col collapsed="false" customWidth="true" hidden="false" outlineLevel="0" max="5" min="5" style="1" width="42"/>
  </cols>
  <sheetData>
    <row r="2" customFormat="false" ht="18" hidden="false" customHeight="true" outlineLevel="0" collapsed="false">
      <c r="B2" s="32" t="s">
        <v>371</v>
      </c>
    </row>
    <row r="3" customFormat="false" ht="15" hidden="false" customHeight="true" outlineLevel="0" collapsed="false">
      <c r="C3" s="33" t="s">
        <v>372</v>
      </c>
    </row>
    <row r="4" customFormat="false" ht="15" hidden="false" customHeight="true" outlineLevel="0" collapsed="false">
      <c r="C4" s="24" t="s">
        <v>373</v>
      </c>
      <c r="D4" s="25"/>
      <c r="E4" s="25"/>
    </row>
    <row r="6" customFormat="false" ht="15" hidden="false" customHeight="true" outlineLevel="0" collapsed="false">
      <c r="B6" s="34" t="s">
        <v>374</v>
      </c>
      <c r="C6" s="34" t="s">
        <v>375</v>
      </c>
      <c r="D6" s="34" t="s">
        <v>376</v>
      </c>
      <c r="E6" s="34" t="s">
        <v>293</v>
      </c>
    </row>
    <row r="7" customFormat="false" ht="27.75" hidden="false" customHeight="true" outlineLevel="0" collapsed="false">
      <c r="B7" s="44" t="n">
        <v>1</v>
      </c>
      <c r="C7" s="36" t="s">
        <v>377</v>
      </c>
      <c r="D7" s="38"/>
      <c r="E7" s="37"/>
    </row>
    <row r="8" customFormat="false" ht="27.75" hidden="false" customHeight="true" outlineLevel="0" collapsed="false">
      <c r="B8" s="44" t="n">
        <v>2</v>
      </c>
      <c r="C8" s="36" t="s">
        <v>378</v>
      </c>
      <c r="D8" s="38"/>
      <c r="E8" s="37"/>
    </row>
    <row r="9" customFormat="false" ht="27.75" hidden="false" customHeight="true" outlineLevel="0" collapsed="false">
      <c r="B9" s="44" t="n">
        <v>3</v>
      </c>
      <c r="C9" s="36" t="s">
        <v>379</v>
      </c>
      <c r="D9" s="38"/>
      <c r="E9" s="37"/>
    </row>
    <row r="10" customFormat="false" ht="27.75" hidden="false" customHeight="true" outlineLevel="0" collapsed="false">
      <c r="B10" s="44" t="n">
        <v>4</v>
      </c>
      <c r="C10" s="36" t="s">
        <v>380</v>
      </c>
      <c r="D10" s="38"/>
      <c r="E10" s="37"/>
    </row>
    <row r="11" customFormat="false" ht="27.75" hidden="false" customHeight="true" outlineLevel="0" collapsed="false">
      <c r="B11" s="44" t="n">
        <v>5</v>
      </c>
      <c r="C11" s="36" t="s">
        <v>381</v>
      </c>
      <c r="D11" s="38"/>
      <c r="E11" s="37"/>
    </row>
    <row r="12" customFormat="false" ht="27.75" hidden="false" customHeight="true" outlineLevel="0" collapsed="false">
      <c r="B12" s="44" t="n">
        <v>6</v>
      </c>
      <c r="C12" s="36" t="s">
        <v>382</v>
      </c>
      <c r="D12" s="38"/>
      <c r="E12" s="37"/>
    </row>
    <row r="13" customFormat="false" ht="27.75" hidden="false" customHeight="true" outlineLevel="0" collapsed="false">
      <c r="B13" s="44" t="n">
        <v>7</v>
      </c>
      <c r="C13" s="36" t="s">
        <v>383</v>
      </c>
      <c r="D13" s="38"/>
      <c r="E13" s="37"/>
    </row>
    <row r="14" customFormat="false" ht="27.75" hidden="false" customHeight="true" outlineLevel="0" collapsed="false">
      <c r="B14" s="44" t="n">
        <v>8</v>
      </c>
      <c r="C14" s="36" t="s">
        <v>384</v>
      </c>
      <c r="D14" s="38"/>
      <c r="E14" s="37"/>
    </row>
    <row r="15" customFormat="false" ht="27.75" hidden="false" customHeight="true" outlineLevel="0" collapsed="false">
      <c r="B15" s="44" t="n">
        <v>9</v>
      </c>
      <c r="C15" s="36" t="s">
        <v>385</v>
      </c>
      <c r="D15" s="38"/>
      <c r="E15" s="37"/>
    </row>
    <row r="17" customFormat="false" ht="15" hidden="false" customHeight="true" outlineLevel="0" collapsed="false">
      <c r="C17" s="24" t="s">
        <v>386</v>
      </c>
      <c r="D17" s="49" t="n">
        <f aca="false">COUNTIF(D7:D15,"Yes")</f>
        <v>0</v>
      </c>
    </row>
    <row r="18" customFormat="false" ht="15" hidden="false" customHeight="true" outlineLevel="0" collapsed="false">
      <c r="C18" s="24" t="s">
        <v>387</v>
      </c>
      <c r="D18" s="50" t="str">
        <f aca="false">IF(D17&gt;=2,"YES","Review")</f>
        <v>Review</v>
      </c>
    </row>
    <row r="19" customFormat="false" ht="15" hidden="false" customHeight="true" outlineLevel="0" collapsed="false">
      <c r="C19" s="24" t="s">
        <v>388</v>
      </c>
      <c r="D19" s="25"/>
      <c r="E19" s="25"/>
    </row>
  </sheetData>
  <dataValidations count="1">
    <dataValidation allowBlank="true" errorStyle="stop" operator="between" showDropDown="false" showErrorMessage="false" showInputMessage="false" sqref="D7:D15" type="list">
      <formula1>"Yes,No"</formula1>
      <formula2>0</formula2>
    </dataValidation>
  </dataValidations>
  <printOptions headings="false" gridLines="false" gridLinesSet="true" horizontalCentered="false" verticalCentered="false"/>
  <pageMargins left="0.3" right="0.3" top="0.4" bottom="0.4" header="0.511811023622047" footer="0.511811023622047"/>
  <pageSetup paperSize="1"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0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10"/>
    <col collapsed="false" customWidth="true" hidden="false" outlineLevel="0" max="2" min="2" style="1" width="12"/>
    <col collapsed="false" customWidth="true" hidden="false" outlineLevel="0" max="3" min="3" style="1" width="18"/>
    <col collapsed="false" customWidth="true" hidden="false" outlineLevel="0" max="4" min="4" style="1" width="26"/>
    <col collapsed="false" customWidth="true" hidden="false" outlineLevel="0" max="5" min="5" style="1" width="14"/>
    <col collapsed="false" customWidth="true" hidden="false" outlineLevel="0" max="6" min="6" style="1" width="16"/>
    <col collapsed="false" customWidth="true" hidden="false" outlineLevel="0" max="8" min="7" style="1" width="12"/>
    <col collapsed="false" customWidth="true" hidden="false" outlineLevel="0" max="9" min="9" style="1" width="22"/>
    <col collapsed="false" customWidth="true" hidden="false" outlineLevel="0" max="10" min="10" style="1" width="40"/>
  </cols>
  <sheetData>
    <row r="1" customFormat="false" ht="18" hidden="false" customHeight="true" outlineLevel="0" collapsed="false">
      <c r="A1" s="32" t="s">
        <v>389</v>
      </c>
    </row>
    <row r="2" customFormat="false" ht="15" hidden="false" customHeight="true" outlineLevel="0" collapsed="false">
      <c r="A2" s="33" t="s">
        <v>390</v>
      </c>
    </row>
    <row r="4" customFormat="false" ht="43.5" hidden="false" customHeight="true" outlineLevel="0" collapsed="false">
      <c r="A4" s="34" t="s">
        <v>391</v>
      </c>
      <c r="B4" s="34" t="s">
        <v>392</v>
      </c>
      <c r="C4" s="34" t="s">
        <v>393</v>
      </c>
      <c r="D4" s="34" t="s">
        <v>394</v>
      </c>
      <c r="E4" s="34" t="s">
        <v>44</v>
      </c>
      <c r="F4" s="34" t="s">
        <v>395</v>
      </c>
      <c r="G4" s="34" t="s">
        <v>396</v>
      </c>
      <c r="H4" s="34" t="s">
        <v>170</v>
      </c>
      <c r="I4" s="34" t="s">
        <v>397</v>
      </c>
      <c r="J4" s="34" t="s">
        <v>293</v>
      </c>
    </row>
    <row r="5" customFormat="false" ht="27.75" hidden="false" customHeight="true" outlineLevel="0" collapsed="false">
      <c r="A5" s="38"/>
      <c r="B5" s="38"/>
      <c r="C5" s="37"/>
      <c r="D5" s="37"/>
      <c r="E5" s="38"/>
      <c r="F5" s="37"/>
      <c r="G5" s="51"/>
      <c r="H5" s="51"/>
      <c r="I5" s="37"/>
      <c r="J5" s="37"/>
    </row>
    <row r="6" customFormat="false" ht="27.75" hidden="false" customHeight="true" outlineLevel="0" collapsed="false">
      <c r="A6" s="38"/>
      <c r="B6" s="38"/>
      <c r="C6" s="37"/>
      <c r="D6" s="37"/>
      <c r="E6" s="38"/>
      <c r="F6" s="37"/>
      <c r="G6" s="51"/>
      <c r="H6" s="51"/>
      <c r="I6" s="37"/>
      <c r="J6" s="37"/>
    </row>
    <row r="7" customFormat="false" ht="27.75" hidden="false" customHeight="true" outlineLevel="0" collapsed="false">
      <c r="A7" s="38"/>
      <c r="B7" s="38"/>
      <c r="C7" s="37"/>
      <c r="D7" s="37"/>
      <c r="E7" s="38"/>
      <c r="F7" s="37"/>
      <c r="G7" s="51"/>
      <c r="H7" s="51"/>
      <c r="I7" s="37"/>
      <c r="J7" s="37"/>
    </row>
    <row r="8" customFormat="false" ht="27.75" hidden="false" customHeight="true" outlineLevel="0" collapsed="false">
      <c r="A8" s="38"/>
      <c r="B8" s="38"/>
      <c r="C8" s="37"/>
      <c r="D8" s="37"/>
      <c r="E8" s="38"/>
      <c r="F8" s="37"/>
      <c r="G8" s="51"/>
      <c r="H8" s="51"/>
      <c r="I8" s="37"/>
      <c r="J8" s="37"/>
    </row>
    <row r="9" customFormat="false" ht="27.75" hidden="false" customHeight="true" outlineLevel="0" collapsed="false">
      <c r="A9" s="38"/>
      <c r="B9" s="38"/>
      <c r="C9" s="37"/>
      <c r="D9" s="37"/>
      <c r="E9" s="38"/>
      <c r="F9" s="37"/>
      <c r="G9" s="51"/>
      <c r="H9" s="51"/>
      <c r="I9" s="37"/>
      <c r="J9" s="37"/>
    </row>
    <row r="10" customFormat="false" ht="27.75" hidden="false" customHeight="true" outlineLevel="0" collapsed="false">
      <c r="A10" s="38"/>
      <c r="B10" s="38"/>
      <c r="C10" s="37"/>
      <c r="D10" s="37"/>
      <c r="E10" s="38"/>
      <c r="F10" s="37"/>
      <c r="G10" s="51"/>
      <c r="H10" s="51"/>
      <c r="I10" s="37"/>
      <c r="J10" s="37"/>
    </row>
    <row r="11" customFormat="false" ht="27.75" hidden="false" customHeight="true" outlineLevel="0" collapsed="false">
      <c r="A11" s="38"/>
      <c r="B11" s="38"/>
      <c r="C11" s="37"/>
      <c r="D11" s="37"/>
      <c r="E11" s="38"/>
      <c r="F11" s="37"/>
      <c r="G11" s="51"/>
      <c r="H11" s="51"/>
      <c r="I11" s="37"/>
      <c r="J11" s="37"/>
    </row>
    <row r="12" customFormat="false" ht="27.75" hidden="false" customHeight="true" outlineLevel="0" collapsed="false">
      <c r="A12" s="38"/>
      <c r="B12" s="38"/>
      <c r="C12" s="37"/>
      <c r="D12" s="37"/>
      <c r="E12" s="38"/>
      <c r="F12" s="37"/>
      <c r="G12" s="51"/>
      <c r="H12" s="51"/>
      <c r="I12" s="37"/>
      <c r="J12" s="37"/>
    </row>
    <row r="13" customFormat="false" ht="27.75" hidden="false" customHeight="true" outlineLevel="0" collapsed="false">
      <c r="A13" s="38"/>
      <c r="B13" s="38"/>
      <c r="C13" s="37"/>
      <c r="D13" s="37"/>
      <c r="E13" s="38"/>
      <c r="F13" s="37"/>
      <c r="G13" s="51"/>
      <c r="H13" s="51"/>
      <c r="I13" s="37"/>
      <c r="J13" s="37"/>
    </row>
    <row r="14" customFormat="false" ht="27.75" hidden="false" customHeight="true" outlineLevel="0" collapsed="false">
      <c r="A14" s="38"/>
      <c r="B14" s="38"/>
      <c r="C14" s="37"/>
      <c r="D14" s="37"/>
      <c r="E14" s="38"/>
      <c r="F14" s="37"/>
      <c r="G14" s="51"/>
      <c r="H14" s="51"/>
      <c r="I14" s="37"/>
      <c r="J14" s="37"/>
    </row>
    <row r="15" customFormat="false" ht="27.75" hidden="false" customHeight="true" outlineLevel="0" collapsed="false">
      <c r="A15" s="38"/>
      <c r="B15" s="38"/>
      <c r="C15" s="37"/>
      <c r="D15" s="37"/>
      <c r="E15" s="38"/>
      <c r="F15" s="37"/>
      <c r="G15" s="51"/>
      <c r="H15" s="51"/>
      <c r="I15" s="37"/>
      <c r="J15" s="37"/>
    </row>
    <row r="16" customFormat="false" ht="27.75" hidden="false" customHeight="true" outlineLevel="0" collapsed="false">
      <c r="A16" s="38"/>
      <c r="B16" s="38"/>
      <c r="C16" s="37"/>
      <c r="D16" s="37"/>
      <c r="E16" s="38"/>
      <c r="F16" s="37"/>
      <c r="G16" s="51"/>
      <c r="H16" s="51"/>
      <c r="I16" s="37"/>
      <c r="J16" s="37"/>
    </row>
    <row r="17" customFormat="false" ht="27.75" hidden="false" customHeight="true" outlineLevel="0" collapsed="false">
      <c r="A17" s="38"/>
      <c r="B17" s="38"/>
      <c r="C17" s="37"/>
      <c r="D17" s="37"/>
      <c r="E17" s="38"/>
      <c r="F17" s="37"/>
      <c r="G17" s="51"/>
      <c r="H17" s="51"/>
      <c r="I17" s="37"/>
      <c r="J17" s="37"/>
    </row>
    <row r="18" customFormat="false" ht="27.75" hidden="false" customHeight="true" outlineLevel="0" collapsed="false">
      <c r="A18" s="38"/>
      <c r="B18" s="38"/>
      <c r="C18" s="37"/>
      <c r="D18" s="37"/>
      <c r="E18" s="38"/>
      <c r="F18" s="37"/>
      <c r="G18" s="51"/>
      <c r="H18" s="51"/>
      <c r="I18" s="37"/>
      <c r="J18" s="37"/>
    </row>
    <row r="19" customFormat="false" ht="27.75" hidden="false" customHeight="true" outlineLevel="0" collapsed="false">
      <c r="A19" s="38"/>
      <c r="B19" s="38"/>
      <c r="C19" s="37"/>
      <c r="D19" s="37"/>
      <c r="E19" s="38"/>
      <c r="F19" s="37"/>
      <c r="G19" s="51"/>
      <c r="H19" s="51"/>
      <c r="I19" s="37"/>
      <c r="J19" s="37"/>
    </row>
    <row r="20" customFormat="false" ht="27.75" hidden="false" customHeight="true" outlineLevel="0" collapsed="false">
      <c r="A20" s="38"/>
      <c r="B20" s="38"/>
      <c r="C20" s="37"/>
      <c r="D20" s="37"/>
      <c r="E20" s="38"/>
      <c r="F20" s="37"/>
      <c r="G20" s="51"/>
      <c r="H20" s="51"/>
      <c r="I20" s="37"/>
      <c r="J20" s="37"/>
    </row>
    <row r="21" customFormat="false" ht="27.75" hidden="false" customHeight="true" outlineLevel="0" collapsed="false">
      <c r="A21" s="38"/>
      <c r="B21" s="38"/>
      <c r="C21" s="37"/>
      <c r="D21" s="37"/>
      <c r="E21" s="38"/>
      <c r="F21" s="37"/>
      <c r="G21" s="51"/>
      <c r="H21" s="51"/>
      <c r="I21" s="37"/>
      <c r="J21" s="37"/>
    </row>
    <row r="22" customFormat="false" ht="27.75" hidden="false" customHeight="true" outlineLevel="0" collapsed="false">
      <c r="A22" s="38"/>
      <c r="B22" s="38"/>
      <c r="C22" s="37"/>
      <c r="D22" s="37"/>
      <c r="E22" s="38"/>
      <c r="F22" s="37"/>
      <c r="G22" s="51"/>
      <c r="H22" s="51"/>
      <c r="I22" s="37"/>
      <c r="J22" s="37"/>
    </row>
    <row r="23" customFormat="false" ht="27.75" hidden="false" customHeight="true" outlineLevel="0" collapsed="false">
      <c r="A23" s="38"/>
      <c r="B23" s="38"/>
      <c r="C23" s="37"/>
      <c r="D23" s="37"/>
      <c r="E23" s="38"/>
      <c r="F23" s="37"/>
      <c r="G23" s="51"/>
      <c r="H23" s="51"/>
      <c r="I23" s="37"/>
      <c r="J23" s="37"/>
    </row>
    <row r="24" customFormat="false" ht="27.75" hidden="false" customHeight="true" outlineLevel="0" collapsed="false">
      <c r="A24" s="38"/>
      <c r="B24" s="38"/>
      <c r="C24" s="37"/>
      <c r="D24" s="37"/>
      <c r="E24" s="38"/>
      <c r="F24" s="37"/>
      <c r="G24" s="51"/>
      <c r="H24" s="51"/>
      <c r="I24" s="37"/>
      <c r="J24" s="37"/>
    </row>
    <row r="25" customFormat="false" ht="27.75" hidden="false" customHeight="true" outlineLevel="0" collapsed="false">
      <c r="A25" s="38"/>
      <c r="B25" s="38"/>
      <c r="C25" s="37"/>
      <c r="D25" s="37"/>
      <c r="E25" s="38"/>
      <c r="F25" s="37"/>
      <c r="G25" s="51"/>
      <c r="H25" s="51"/>
      <c r="I25" s="37"/>
      <c r="J25" s="37"/>
    </row>
    <row r="26" customFormat="false" ht="27.75" hidden="false" customHeight="true" outlineLevel="0" collapsed="false">
      <c r="A26" s="38"/>
      <c r="B26" s="38"/>
      <c r="C26" s="37"/>
      <c r="D26" s="37"/>
      <c r="E26" s="38"/>
      <c r="F26" s="37"/>
      <c r="G26" s="51"/>
      <c r="H26" s="51"/>
      <c r="I26" s="37"/>
      <c r="J26" s="37"/>
    </row>
    <row r="27" customFormat="false" ht="27.75" hidden="false" customHeight="true" outlineLevel="0" collapsed="false">
      <c r="A27" s="38"/>
      <c r="B27" s="38"/>
      <c r="C27" s="37"/>
      <c r="D27" s="37"/>
      <c r="E27" s="38"/>
      <c r="F27" s="37"/>
      <c r="G27" s="51"/>
      <c r="H27" s="51"/>
      <c r="I27" s="37"/>
      <c r="J27" s="37"/>
    </row>
    <row r="28" customFormat="false" ht="27.75" hidden="false" customHeight="true" outlineLevel="0" collapsed="false">
      <c r="A28" s="38"/>
      <c r="B28" s="38"/>
      <c r="C28" s="37"/>
      <c r="D28" s="37"/>
      <c r="E28" s="38"/>
      <c r="F28" s="37"/>
      <c r="G28" s="51"/>
      <c r="H28" s="51"/>
      <c r="I28" s="37"/>
      <c r="J28" s="37"/>
    </row>
    <row r="29" customFormat="false" ht="27.75" hidden="false" customHeight="true" outlineLevel="0" collapsed="false">
      <c r="A29" s="38"/>
      <c r="B29" s="38"/>
      <c r="C29" s="37"/>
      <c r="D29" s="37"/>
      <c r="E29" s="38"/>
      <c r="F29" s="37"/>
      <c r="G29" s="51"/>
      <c r="H29" s="51"/>
      <c r="I29" s="37"/>
      <c r="J29" s="37"/>
    </row>
    <row r="30" customFormat="false" ht="27.75" hidden="false" customHeight="true" outlineLevel="0" collapsed="false">
      <c r="A30" s="38"/>
      <c r="B30" s="38"/>
      <c r="C30" s="37"/>
      <c r="D30" s="37"/>
      <c r="E30" s="38"/>
      <c r="F30" s="37"/>
      <c r="G30" s="51"/>
      <c r="H30" s="51"/>
      <c r="I30" s="37"/>
      <c r="J30" s="37"/>
    </row>
    <row r="31" customFormat="false" ht="27.75" hidden="false" customHeight="true" outlineLevel="0" collapsed="false">
      <c r="A31" s="38"/>
      <c r="B31" s="38"/>
      <c r="C31" s="37"/>
      <c r="D31" s="37"/>
      <c r="E31" s="38"/>
      <c r="F31" s="37"/>
      <c r="G31" s="51"/>
      <c r="H31" s="51"/>
      <c r="I31" s="37"/>
      <c r="J31" s="37"/>
    </row>
    <row r="32" customFormat="false" ht="27.75" hidden="false" customHeight="true" outlineLevel="0" collapsed="false">
      <c r="A32" s="38"/>
      <c r="B32" s="38"/>
      <c r="C32" s="37"/>
      <c r="D32" s="37"/>
      <c r="E32" s="38"/>
      <c r="F32" s="37"/>
      <c r="G32" s="51"/>
      <c r="H32" s="51"/>
      <c r="I32" s="37"/>
      <c r="J32" s="37"/>
    </row>
    <row r="33" customFormat="false" ht="27.75" hidden="false" customHeight="true" outlineLevel="0" collapsed="false">
      <c r="A33" s="38"/>
      <c r="B33" s="38"/>
      <c r="C33" s="37"/>
      <c r="D33" s="37"/>
      <c r="E33" s="38"/>
      <c r="F33" s="37"/>
      <c r="G33" s="51"/>
      <c r="H33" s="51"/>
      <c r="I33" s="37"/>
      <c r="J33" s="37"/>
    </row>
    <row r="34" customFormat="false" ht="27.75" hidden="false" customHeight="true" outlineLevel="0" collapsed="false">
      <c r="A34" s="38"/>
      <c r="B34" s="38"/>
      <c r="C34" s="37"/>
      <c r="D34" s="37"/>
      <c r="E34" s="38"/>
      <c r="F34" s="37"/>
      <c r="G34" s="51"/>
      <c r="H34" s="51"/>
      <c r="I34" s="37"/>
      <c r="J34" s="37"/>
    </row>
    <row r="35" customFormat="false" ht="27.75" hidden="false" customHeight="true" outlineLevel="0" collapsed="false">
      <c r="A35" s="38"/>
      <c r="B35" s="38"/>
      <c r="C35" s="37"/>
      <c r="D35" s="37"/>
      <c r="E35" s="38"/>
      <c r="F35" s="37"/>
      <c r="G35" s="51"/>
      <c r="H35" s="51"/>
      <c r="I35" s="37"/>
      <c r="J35" s="37"/>
    </row>
    <row r="36" customFormat="false" ht="27.75" hidden="false" customHeight="true" outlineLevel="0" collapsed="false">
      <c r="A36" s="38"/>
      <c r="B36" s="38"/>
      <c r="C36" s="37"/>
      <c r="D36" s="37"/>
      <c r="E36" s="38"/>
      <c r="F36" s="37"/>
      <c r="G36" s="51"/>
      <c r="H36" s="51"/>
      <c r="I36" s="37"/>
      <c r="J36" s="37"/>
    </row>
    <row r="37" customFormat="false" ht="27.75" hidden="false" customHeight="true" outlineLevel="0" collapsed="false">
      <c r="A37" s="38"/>
      <c r="B37" s="38"/>
      <c r="C37" s="37"/>
      <c r="D37" s="37"/>
      <c r="E37" s="38"/>
      <c r="F37" s="37"/>
      <c r="G37" s="51"/>
      <c r="H37" s="51"/>
      <c r="I37" s="37"/>
      <c r="J37" s="37"/>
    </row>
    <row r="38" customFormat="false" ht="27.75" hidden="false" customHeight="true" outlineLevel="0" collapsed="false">
      <c r="A38" s="38"/>
      <c r="B38" s="38"/>
      <c r="C38" s="37"/>
      <c r="D38" s="37"/>
      <c r="E38" s="38"/>
      <c r="F38" s="37"/>
      <c r="G38" s="51"/>
      <c r="H38" s="51"/>
      <c r="I38" s="37"/>
      <c r="J38" s="37"/>
    </row>
    <row r="39" customFormat="false" ht="27.75" hidden="false" customHeight="true" outlineLevel="0" collapsed="false">
      <c r="A39" s="38"/>
      <c r="B39" s="38"/>
      <c r="C39" s="37"/>
      <c r="D39" s="37"/>
      <c r="E39" s="38"/>
      <c r="F39" s="37"/>
      <c r="G39" s="51"/>
      <c r="H39" s="51"/>
      <c r="I39" s="37"/>
      <c r="J39" s="37"/>
    </row>
    <row r="40" customFormat="false" ht="27.75" hidden="false" customHeight="true" outlineLevel="0" collapsed="false">
      <c r="A40" s="38"/>
      <c r="B40" s="38"/>
      <c r="C40" s="37"/>
      <c r="D40" s="37"/>
      <c r="E40" s="38"/>
      <c r="F40" s="37"/>
      <c r="G40" s="51"/>
      <c r="H40" s="51"/>
      <c r="I40" s="37"/>
      <c r="J40" s="37"/>
    </row>
    <row r="41" customFormat="false" ht="27.75" hidden="false" customHeight="true" outlineLevel="0" collapsed="false">
      <c r="A41" s="38"/>
      <c r="B41" s="38"/>
      <c r="C41" s="37"/>
      <c r="D41" s="37"/>
      <c r="E41" s="38"/>
      <c r="F41" s="37"/>
      <c r="G41" s="51"/>
      <c r="H41" s="51"/>
      <c r="I41" s="37"/>
      <c r="J41" s="37"/>
    </row>
    <row r="42" customFormat="false" ht="27.75" hidden="false" customHeight="true" outlineLevel="0" collapsed="false">
      <c r="A42" s="38"/>
      <c r="B42" s="38"/>
      <c r="C42" s="37"/>
      <c r="D42" s="37"/>
      <c r="E42" s="38"/>
      <c r="F42" s="37"/>
      <c r="G42" s="51"/>
      <c r="H42" s="51"/>
      <c r="I42" s="37"/>
      <c r="J42" s="37"/>
    </row>
    <row r="43" customFormat="false" ht="27.75" hidden="false" customHeight="true" outlineLevel="0" collapsed="false">
      <c r="A43" s="38"/>
      <c r="B43" s="38"/>
      <c r="C43" s="37"/>
      <c r="D43" s="37"/>
      <c r="E43" s="38"/>
      <c r="F43" s="37"/>
      <c r="G43" s="51"/>
      <c r="H43" s="51"/>
      <c r="I43" s="37"/>
      <c r="J43" s="37"/>
    </row>
    <row r="44" customFormat="false" ht="27.75" hidden="false" customHeight="true" outlineLevel="0" collapsed="false">
      <c r="A44" s="38"/>
      <c r="B44" s="38"/>
      <c r="C44" s="37"/>
      <c r="D44" s="37"/>
      <c r="E44" s="38"/>
      <c r="F44" s="37"/>
      <c r="G44" s="51"/>
      <c r="H44" s="51"/>
      <c r="I44" s="37"/>
      <c r="J44" s="37"/>
    </row>
    <row r="45" customFormat="false" ht="27.75" hidden="false" customHeight="true" outlineLevel="0" collapsed="false">
      <c r="A45" s="38"/>
      <c r="B45" s="38"/>
      <c r="C45" s="37"/>
      <c r="D45" s="37"/>
      <c r="E45" s="38"/>
      <c r="F45" s="37"/>
      <c r="G45" s="51"/>
      <c r="H45" s="51"/>
      <c r="I45" s="37"/>
      <c r="J45" s="37"/>
    </row>
    <row r="46" customFormat="false" ht="27.75" hidden="false" customHeight="true" outlineLevel="0" collapsed="false">
      <c r="A46" s="38"/>
      <c r="B46" s="38"/>
      <c r="C46" s="37"/>
      <c r="D46" s="37"/>
      <c r="E46" s="38"/>
      <c r="F46" s="37"/>
      <c r="G46" s="51"/>
      <c r="H46" s="51"/>
      <c r="I46" s="37"/>
      <c r="J46" s="37"/>
    </row>
    <row r="47" customFormat="false" ht="27.75" hidden="false" customHeight="true" outlineLevel="0" collapsed="false">
      <c r="A47" s="38"/>
      <c r="B47" s="38"/>
      <c r="C47" s="37"/>
      <c r="D47" s="37"/>
      <c r="E47" s="38"/>
      <c r="F47" s="37"/>
      <c r="G47" s="51"/>
      <c r="H47" s="51"/>
      <c r="I47" s="37"/>
      <c r="J47" s="37"/>
    </row>
    <row r="48" customFormat="false" ht="27.75" hidden="false" customHeight="true" outlineLevel="0" collapsed="false">
      <c r="A48" s="38"/>
      <c r="B48" s="38"/>
      <c r="C48" s="37"/>
      <c r="D48" s="37"/>
      <c r="E48" s="38"/>
      <c r="F48" s="37"/>
      <c r="G48" s="51"/>
      <c r="H48" s="51"/>
      <c r="I48" s="37"/>
      <c r="J48" s="37"/>
    </row>
    <row r="49" customFormat="false" ht="27.75" hidden="false" customHeight="true" outlineLevel="0" collapsed="false">
      <c r="A49" s="38"/>
      <c r="B49" s="38"/>
      <c r="C49" s="37"/>
      <c r="D49" s="37"/>
      <c r="E49" s="38"/>
      <c r="F49" s="37"/>
      <c r="G49" s="51"/>
      <c r="H49" s="51"/>
      <c r="I49" s="37"/>
      <c r="J49" s="37"/>
    </row>
    <row r="50" customFormat="false" ht="27.75" hidden="false" customHeight="true" outlineLevel="0" collapsed="false">
      <c r="A50" s="38"/>
      <c r="B50" s="38"/>
      <c r="C50" s="37"/>
      <c r="D50" s="37"/>
      <c r="E50" s="38"/>
      <c r="F50" s="37"/>
      <c r="G50" s="51"/>
      <c r="H50" s="51"/>
      <c r="I50" s="37"/>
      <c r="J50" s="37"/>
    </row>
    <row r="51" customFormat="false" ht="27.75" hidden="false" customHeight="true" outlineLevel="0" collapsed="false">
      <c r="A51" s="38"/>
      <c r="B51" s="38"/>
      <c r="C51" s="37"/>
      <c r="D51" s="37"/>
      <c r="E51" s="38"/>
      <c r="F51" s="37"/>
      <c r="G51" s="51"/>
      <c r="H51" s="51"/>
      <c r="I51" s="37"/>
      <c r="J51" s="37"/>
    </row>
    <row r="52" customFormat="false" ht="27.75" hidden="false" customHeight="true" outlineLevel="0" collapsed="false">
      <c r="A52" s="38"/>
      <c r="B52" s="38"/>
      <c r="C52" s="37"/>
      <c r="D52" s="37"/>
      <c r="E52" s="38"/>
      <c r="F52" s="37"/>
      <c r="G52" s="51"/>
      <c r="H52" s="51"/>
      <c r="I52" s="37"/>
      <c r="J52" s="37"/>
    </row>
    <row r="53" customFormat="false" ht="27.75" hidden="false" customHeight="true" outlineLevel="0" collapsed="false">
      <c r="A53" s="38"/>
      <c r="B53" s="38"/>
      <c r="C53" s="37"/>
      <c r="D53" s="37"/>
      <c r="E53" s="38"/>
      <c r="F53" s="37"/>
      <c r="G53" s="51"/>
      <c r="H53" s="51"/>
      <c r="I53" s="37"/>
      <c r="J53" s="37"/>
    </row>
    <row r="54" customFormat="false" ht="27.75" hidden="false" customHeight="true" outlineLevel="0" collapsed="false">
      <c r="A54" s="38"/>
      <c r="B54" s="38"/>
      <c r="C54" s="37"/>
      <c r="D54" s="37"/>
      <c r="E54" s="38"/>
      <c r="F54" s="37"/>
      <c r="G54" s="51"/>
      <c r="H54" s="51"/>
      <c r="I54" s="37"/>
      <c r="J54" s="37"/>
    </row>
    <row r="55" customFormat="false" ht="27.75" hidden="false" customHeight="true" outlineLevel="0" collapsed="false">
      <c r="A55" s="38"/>
      <c r="B55" s="38"/>
      <c r="C55" s="37"/>
      <c r="D55" s="37"/>
      <c r="E55" s="38"/>
      <c r="F55" s="37"/>
      <c r="G55" s="51"/>
      <c r="H55" s="51"/>
      <c r="I55" s="37"/>
      <c r="J55" s="37"/>
    </row>
    <row r="56" customFormat="false" ht="27.75" hidden="false" customHeight="true" outlineLevel="0" collapsed="false">
      <c r="A56" s="38"/>
      <c r="B56" s="38"/>
      <c r="C56" s="37"/>
      <c r="D56" s="37"/>
      <c r="E56" s="38"/>
      <c r="F56" s="37"/>
      <c r="G56" s="51"/>
      <c r="H56" s="51"/>
      <c r="I56" s="37"/>
      <c r="J56" s="37"/>
    </row>
    <row r="57" customFormat="false" ht="27.75" hidden="false" customHeight="true" outlineLevel="0" collapsed="false">
      <c r="A57" s="38"/>
      <c r="B57" s="38"/>
      <c r="C57" s="37"/>
      <c r="D57" s="37"/>
      <c r="E57" s="38"/>
      <c r="F57" s="37"/>
      <c r="G57" s="51"/>
      <c r="H57" s="51"/>
      <c r="I57" s="37"/>
      <c r="J57" s="37"/>
    </row>
    <row r="58" customFormat="false" ht="27.75" hidden="false" customHeight="true" outlineLevel="0" collapsed="false">
      <c r="A58" s="38"/>
      <c r="B58" s="38"/>
      <c r="C58" s="37"/>
      <c r="D58" s="37"/>
      <c r="E58" s="38"/>
      <c r="F58" s="37"/>
      <c r="G58" s="51"/>
      <c r="H58" s="51"/>
      <c r="I58" s="37"/>
      <c r="J58" s="37"/>
    </row>
    <row r="59" customFormat="false" ht="27.75" hidden="false" customHeight="true" outlineLevel="0" collapsed="false">
      <c r="A59" s="38"/>
      <c r="B59" s="38"/>
      <c r="C59" s="37"/>
      <c r="D59" s="37"/>
      <c r="E59" s="38"/>
      <c r="F59" s="37"/>
      <c r="G59" s="51"/>
      <c r="H59" s="51"/>
      <c r="I59" s="37"/>
      <c r="J59" s="37"/>
    </row>
    <row r="60" customFormat="false" ht="27.75" hidden="false" customHeight="true" outlineLevel="0" collapsed="false">
      <c r="A60" s="38"/>
      <c r="B60" s="38"/>
      <c r="C60" s="37"/>
      <c r="D60" s="37"/>
      <c r="E60" s="38"/>
      <c r="F60" s="37"/>
      <c r="G60" s="51"/>
      <c r="H60" s="51"/>
      <c r="I60" s="37"/>
      <c r="J60" s="37"/>
    </row>
    <row r="61" customFormat="false" ht="27.75" hidden="false" customHeight="true" outlineLevel="0" collapsed="false">
      <c r="A61" s="38"/>
      <c r="B61" s="38"/>
      <c r="C61" s="37"/>
      <c r="D61" s="37"/>
      <c r="E61" s="38"/>
      <c r="F61" s="37"/>
      <c r="G61" s="51"/>
      <c r="H61" s="51"/>
      <c r="I61" s="37"/>
      <c r="J61" s="37"/>
    </row>
    <row r="62" customFormat="false" ht="27.75" hidden="false" customHeight="true" outlineLevel="0" collapsed="false">
      <c r="A62" s="38"/>
      <c r="B62" s="38"/>
      <c r="C62" s="37"/>
      <c r="D62" s="37"/>
      <c r="E62" s="38"/>
      <c r="F62" s="37"/>
      <c r="G62" s="51"/>
      <c r="H62" s="51"/>
      <c r="I62" s="37"/>
      <c r="J62" s="37"/>
    </row>
    <row r="63" customFormat="false" ht="27.75" hidden="false" customHeight="true" outlineLevel="0" collapsed="false">
      <c r="A63" s="38"/>
      <c r="B63" s="38"/>
      <c r="C63" s="37"/>
      <c r="D63" s="37"/>
      <c r="E63" s="38"/>
      <c r="F63" s="37"/>
      <c r="G63" s="51"/>
      <c r="H63" s="51"/>
      <c r="I63" s="37"/>
      <c r="J63" s="37"/>
    </row>
    <row r="64" customFormat="false" ht="27.75" hidden="false" customHeight="true" outlineLevel="0" collapsed="false">
      <c r="A64" s="38"/>
      <c r="B64" s="38"/>
      <c r="C64" s="37"/>
      <c r="D64" s="37"/>
      <c r="E64" s="38"/>
      <c r="F64" s="37"/>
      <c r="G64" s="51"/>
      <c r="H64" s="51"/>
      <c r="I64" s="37"/>
      <c r="J64" s="37"/>
    </row>
    <row r="65" customFormat="false" ht="27.75" hidden="false" customHeight="true" outlineLevel="0" collapsed="false">
      <c r="A65" s="38"/>
      <c r="B65" s="38"/>
      <c r="C65" s="37"/>
      <c r="D65" s="37"/>
      <c r="E65" s="38"/>
      <c r="F65" s="37"/>
      <c r="G65" s="51"/>
      <c r="H65" s="51"/>
      <c r="I65" s="37"/>
      <c r="J65" s="37"/>
    </row>
    <row r="66" customFormat="false" ht="27.75" hidden="false" customHeight="true" outlineLevel="0" collapsed="false">
      <c r="A66" s="38"/>
      <c r="B66" s="38"/>
      <c r="C66" s="37"/>
      <c r="D66" s="37"/>
      <c r="E66" s="38"/>
      <c r="F66" s="37"/>
      <c r="G66" s="51"/>
      <c r="H66" s="51"/>
      <c r="I66" s="37"/>
      <c r="J66" s="37"/>
    </row>
    <row r="67" customFormat="false" ht="27.75" hidden="false" customHeight="true" outlineLevel="0" collapsed="false">
      <c r="A67" s="38"/>
      <c r="B67" s="38"/>
      <c r="C67" s="37"/>
      <c r="D67" s="37"/>
      <c r="E67" s="38"/>
      <c r="F67" s="37"/>
      <c r="G67" s="51"/>
      <c r="H67" s="51"/>
      <c r="I67" s="37"/>
      <c r="J67" s="37"/>
    </row>
    <row r="68" customFormat="false" ht="27.75" hidden="false" customHeight="true" outlineLevel="0" collapsed="false">
      <c r="A68" s="38"/>
      <c r="B68" s="38"/>
      <c r="C68" s="37"/>
      <c r="D68" s="37"/>
      <c r="E68" s="38"/>
      <c r="F68" s="37"/>
      <c r="G68" s="51"/>
      <c r="H68" s="51"/>
      <c r="I68" s="37"/>
      <c r="J68" s="37"/>
    </row>
    <row r="69" customFormat="false" ht="27.75" hidden="false" customHeight="true" outlineLevel="0" collapsed="false">
      <c r="A69" s="38"/>
      <c r="B69" s="38"/>
      <c r="C69" s="37"/>
      <c r="D69" s="37"/>
      <c r="E69" s="38"/>
      <c r="F69" s="37"/>
      <c r="G69" s="51"/>
      <c r="H69" s="51"/>
      <c r="I69" s="37"/>
      <c r="J69" s="37"/>
    </row>
    <row r="70" customFormat="false" ht="27.75" hidden="false" customHeight="true" outlineLevel="0" collapsed="false">
      <c r="A70" s="38"/>
      <c r="B70" s="38"/>
      <c r="C70" s="37"/>
      <c r="D70" s="37"/>
      <c r="E70" s="38"/>
      <c r="F70" s="37"/>
      <c r="G70" s="51"/>
      <c r="H70" s="51"/>
      <c r="I70" s="37"/>
      <c r="J70" s="37"/>
    </row>
    <row r="71" customFormat="false" ht="27.75" hidden="false" customHeight="true" outlineLevel="0" collapsed="false">
      <c r="A71" s="38"/>
      <c r="B71" s="38"/>
      <c r="C71" s="37"/>
      <c r="D71" s="37"/>
      <c r="E71" s="38"/>
      <c r="F71" s="37"/>
      <c r="G71" s="51"/>
      <c r="H71" s="51"/>
      <c r="I71" s="37"/>
      <c r="J71" s="37"/>
    </row>
    <row r="72" customFormat="false" ht="27.75" hidden="false" customHeight="true" outlineLevel="0" collapsed="false">
      <c r="A72" s="38"/>
      <c r="B72" s="38"/>
      <c r="C72" s="37"/>
      <c r="D72" s="37"/>
      <c r="E72" s="38"/>
      <c r="F72" s="37"/>
      <c r="G72" s="51"/>
      <c r="H72" s="51"/>
      <c r="I72" s="37"/>
      <c r="J72" s="37"/>
    </row>
    <row r="73" customFormat="false" ht="27.75" hidden="false" customHeight="true" outlineLevel="0" collapsed="false">
      <c r="A73" s="38"/>
      <c r="B73" s="38"/>
      <c r="C73" s="37"/>
      <c r="D73" s="37"/>
      <c r="E73" s="38"/>
      <c r="F73" s="37"/>
      <c r="G73" s="51"/>
      <c r="H73" s="51"/>
      <c r="I73" s="37"/>
      <c r="J73" s="37"/>
    </row>
    <row r="74" customFormat="false" ht="27.75" hidden="false" customHeight="true" outlineLevel="0" collapsed="false">
      <c r="A74" s="38"/>
      <c r="B74" s="38"/>
      <c r="C74" s="37"/>
      <c r="D74" s="37"/>
      <c r="E74" s="38"/>
      <c r="F74" s="37"/>
      <c r="G74" s="51"/>
      <c r="H74" s="51"/>
      <c r="I74" s="37"/>
      <c r="J74" s="37"/>
    </row>
    <row r="75" customFormat="false" ht="27.75" hidden="false" customHeight="true" outlineLevel="0" collapsed="false">
      <c r="A75" s="38"/>
      <c r="B75" s="38"/>
      <c r="C75" s="37"/>
      <c r="D75" s="37"/>
      <c r="E75" s="38"/>
      <c r="F75" s="37"/>
      <c r="G75" s="51"/>
      <c r="H75" s="51"/>
      <c r="I75" s="37"/>
      <c r="J75" s="37"/>
    </row>
    <row r="76" customFormat="false" ht="27.75" hidden="false" customHeight="true" outlineLevel="0" collapsed="false">
      <c r="A76" s="38"/>
      <c r="B76" s="38"/>
      <c r="C76" s="37"/>
      <c r="D76" s="37"/>
      <c r="E76" s="38"/>
      <c r="F76" s="37"/>
      <c r="G76" s="51"/>
      <c r="H76" s="51"/>
      <c r="I76" s="37"/>
      <c r="J76" s="37"/>
    </row>
    <row r="77" customFormat="false" ht="27.75" hidden="false" customHeight="true" outlineLevel="0" collapsed="false">
      <c r="A77" s="38"/>
      <c r="B77" s="38"/>
      <c r="C77" s="37"/>
      <c r="D77" s="37"/>
      <c r="E77" s="38"/>
      <c r="F77" s="37"/>
      <c r="G77" s="51"/>
      <c r="H77" s="51"/>
      <c r="I77" s="37"/>
      <c r="J77" s="37"/>
    </row>
    <row r="78" customFormat="false" ht="27.75" hidden="false" customHeight="true" outlineLevel="0" collapsed="false">
      <c r="A78" s="38"/>
      <c r="B78" s="38"/>
      <c r="C78" s="37"/>
      <c r="D78" s="37"/>
      <c r="E78" s="38"/>
      <c r="F78" s="37"/>
      <c r="G78" s="51"/>
      <c r="H78" s="51"/>
      <c r="I78" s="37"/>
      <c r="J78" s="37"/>
    </row>
    <row r="79" customFormat="false" ht="27.75" hidden="false" customHeight="true" outlineLevel="0" collapsed="false">
      <c r="A79" s="38"/>
      <c r="B79" s="38"/>
      <c r="C79" s="37"/>
      <c r="D79" s="37"/>
      <c r="E79" s="38"/>
      <c r="F79" s="37"/>
      <c r="G79" s="51"/>
      <c r="H79" s="51"/>
      <c r="I79" s="37"/>
      <c r="J79" s="37"/>
    </row>
    <row r="80" customFormat="false" ht="27.75" hidden="false" customHeight="true" outlineLevel="0" collapsed="false">
      <c r="A80" s="38"/>
      <c r="B80" s="38"/>
      <c r="C80" s="37"/>
      <c r="D80" s="37"/>
      <c r="E80" s="38"/>
      <c r="F80" s="37"/>
      <c r="G80" s="51"/>
      <c r="H80" s="51"/>
      <c r="I80" s="37"/>
      <c r="J80" s="37"/>
    </row>
    <row r="81" customFormat="false" ht="27.75" hidden="false" customHeight="true" outlineLevel="0" collapsed="false">
      <c r="A81" s="38"/>
      <c r="B81" s="38"/>
      <c r="C81" s="37"/>
      <c r="D81" s="37"/>
      <c r="E81" s="38"/>
      <c r="F81" s="37"/>
      <c r="G81" s="51"/>
      <c r="H81" s="51"/>
      <c r="I81" s="37"/>
      <c r="J81" s="37"/>
    </row>
    <row r="82" customFormat="false" ht="27.75" hidden="false" customHeight="true" outlineLevel="0" collapsed="false">
      <c r="A82" s="38"/>
      <c r="B82" s="38"/>
      <c r="C82" s="37"/>
      <c r="D82" s="37"/>
      <c r="E82" s="38"/>
      <c r="F82" s="37"/>
      <c r="G82" s="51"/>
      <c r="H82" s="51"/>
      <c r="I82" s="37"/>
      <c r="J82" s="37"/>
    </row>
    <row r="83" customFormat="false" ht="27.75" hidden="false" customHeight="true" outlineLevel="0" collapsed="false">
      <c r="A83" s="38"/>
      <c r="B83" s="38"/>
      <c r="C83" s="37"/>
      <c r="D83" s="37"/>
      <c r="E83" s="38"/>
      <c r="F83" s="37"/>
      <c r="G83" s="51"/>
      <c r="H83" s="51"/>
      <c r="I83" s="37"/>
      <c r="J83" s="37"/>
    </row>
    <row r="84" customFormat="false" ht="27.75" hidden="false" customHeight="true" outlineLevel="0" collapsed="false">
      <c r="A84" s="38"/>
      <c r="B84" s="38"/>
      <c r="C84" s="37"/>
      <c r="D84" s="37"/>
      <c r="E84" s="38"/>
      <c r="F84" s="37"/>
      <c r="G84" s="51"/>
      <c r="H84" s="51"/>
      <c r="I84" s="37"/>
      <c r="J84" s="37"/>
    </row>
    <row r="85" customFormat="false" ht="27.75" hidden="false" customHeight="true" outlineLevel="0" collapsed="false">
      <c r="A85" s="38"/>
      <c r="B85" s="38"/>
      <c r="C85" s="37"/>
      <c r="D85" s="37"/>
      <c r="E85" s="38"/>
      <c r="F85" s="37"/>
      <c r="G85" s="51"/>
      <c r="H85" s="51"/>
      <c r="I85" s="37"/>
      <c r="J85" s="37"/>
    </row>
    <row r="86" customFormat="false" ht="27.75" hidden="false" customHeight="true" outlineLevel="0" collapsed="false">
      <c r="A86" s="38"/>
      <c r="B86" s="38"/>
      <c r="C86" s="37"/>
      <c r="D86" s="37"/>
      <c r="E86" s="38"/>
      <c r="F86" s="37"/>
      <c r="G86" s="51"/>
      <c r="H86" s="51"/>
      <c r="I86" s="37"/>
      <c r="J86" s="37"/>
    </row>
    <row r="87" customFormat="false" ht="27.75" hidden="false" customHeight="true" outlineLevel="0" collapsed="false">
      <c r="A87" s="38"/>
      <c r="B87" s="38"/>
      <c r="C87" s="37"/>
      <c r="D87" s="37"/>
      <c r="E87" s="38"/>
      <c r="F87" s="37"/>
      <c r="G87" s="51"/>
      <c r="H87" s="51"/>
      <c r="I87" s="37"/>
      <c r="J87" s="37"/>
    </row>
    <row r="88" customFormat="false" ht="27.75" hidden="false" customHeight="true" outlineLevel="0" collapsed="false">
      <c r="A88" s="38"/>
      <c r="B88" s="38"/>
      <c r="C88" s="37"/>
      <c r="D88" s="37"/>
      <c r="E88" s="38"/>
      <c r="F88" s="37"/>
      <c r="G88" s="51"/>
      <c r="H88" s="51"/>
      <c r="I88" s="37"/>
      <c r="J88" s="37"/>
    </row>
    <row r="89" customFormat="false" ht="27.75" hidden="false" customHeight="true" outlineLevel="0" collapsed="false">
      <c r="A89" s="38"/>
      <c r="B89" s="38"/>
      <c r="C89" s="37"/>
      <c r="D89" s="37"/>
      <c r="E89" s="38"/>
      <c r="F89" s="37"/>
      <c r="G89" s="51"/>
      <c r="H89" s="51"/>
      <c r="I89" s="37"/>
      <c r="J89" s="37"/>
    </row>
    <row r="90" customFormat="false" ht="27.75" hidden="false" customHeight="true" outlineLevel="0" collapsed="false">
      <c r="A90" s="38"/>
      <c r="B90" s="38"/>
      <c r="C90" s="37"/>
      <c r="D90" s="37"/>
      <c r="E90" s="38"/>
      <c r="F90" s="37"/>
      <c r="G90" s="51"/>
      <c r="H90" s="51"/>
      <c r="I90" s="37"/>
      <c r="J90" s="37"/>
    </row>
    <row r="91" customFormat="false" ht="27.75" hidden="false" customHeight="true" outlineLevel="0" collapsed="false">
      <c r="A91" s="38"/>
      <c r="B91" s="38"/>
      <c r="C91" s="37"/>
      <c r="D91" s="37"/>
      <c r="E91" s="38"/>
      <c r="F91" s="37"/>
      <c r="G91" s="51"/>
      <c r="H91" s="51"/>
      <c r="I91" s="37"/>
      <c r="J91" s="37"/>
    </row>
    <row r="92" customFormat="false" ht="27.75" hidden="false" customHeight="true" outlineLevel="0" collapsed="false">
      <c r="A92" s="38"/>
      <c r="B92" s="38"/>
      <c r="C92" s="37"/>
      <c r="D92" s="37"/>
      <c r="E92" s="38"/>
      <c r="F92" s="37"/>
      <c r="G92" s="51"/>
      <c r="H92" s="51"/>
      <c r="I92" s="37"/>
      <c r="J92" s="37"/>
    </row>
    <row r="93" customFormat="false" ht="27.75" hidden="false" customHeight="true" outlineLevel="0" collapsed="false">
      <c r="A93" s="38"/>
      <c r="B93" s="38"/>
      <c r="C93" s="37"/>
      <c r="D93" s="37"/>
      <c r="E93" s="38"/>
      <c r="F93" s="37"/>
      <c r="G93" s="51"/>
      <c r="H93" s="51"/>
      <c r="I93" s="37"/>
      <c r="J93" s="37"/>
    </row>
    <row r="94" customFormat="false" ht="27.75" hidden="false" customHeight="true" outlineLevel="0" collapsed="false">
      <c r="A94" s="38"/>
      <c r="B94" s="38"/>
      <c r="C94" s="37"/>
      <c r="D94" s="37"/>
      <c r="E94" s="38"/>
      <c r="F94" s="37"/>
      <c r="G94" s="51"/>
      <c r="H94" s="51"/>
      <c r="I94" s="37"/>
      <c r="J94" s="37"/>
    </row>
    <row r="95" customFormat="false" ht="27.75" hidden="false" customHeight="true" outlineLevel="0" collapsed="false">
      <c r="A95" s="38"/>
      <c r="B95" s="38"/>
      <c r="C95" s="37"/>
      <c r="D95" s="37"/>
      <c r="E95" s="38"/>
      <c r="F95" s="37"/>
      <c r="G95" s="51"/>
      <c r="H95" s="51"/>
      <c r="I95" s="37"/>
      <c r="J95" s="37"/>
    </row>
    <row r="96" customFormat="false" ht="27.75" hidden="false" customHeight="true" outlineLevel="0" collapsed="false">
      <c r="A96" s="38"/>
      <c r="B96" s="38"/>
      <c r="C96" s="37"/>
      <c r="D96" s="37"/>
      <c r="E96" s="38"/>
      <c r="F96" s="37"/>
      <c r="G96" s="51"/>
      <c r="H96" s="51"/>
      <c r="I96" s="37"/>
      <c r="J96" s="37"/>
    </row>
    <row r="97" customFormat="false" ht="27.75" hidden="false" customHeight="true" outlineLevel="0" collapsed="false">
      <c r="A97" s="38"/>
      <c r="B97" s="38"/>
      <c r="C97" s="37"/>
      <c r="D97" s="37"/>
      <c r="E97" s="38"/>
      <c r="F97" s="37"/>
      <c r="G97" s="51"/>
      <c r="H97" s="51"/>
      <c r="I97" s="37"/>
      <c r="J97" s="37"/>
    </row>
    <row r="98" customFormat="false" ht="27.75" hidden="false" customHeight="true" outlineLevel="0" collapsed="false">
      <c r="A98" s="38"/>
      <c r="B98" s="38"/>
      <c r="C98" s="37"/>
      <c r="D98" s="37"/>
      <c r="E98" s="38"/>
      <c r="F98" s="37"/>
      <c r="G98" s="51"/>
      <c r="H98" s="51"/>
      <c r="I98" s="37"/>
      <c r="J98" s="37"/>
    </row>
    <row r="99" customFormat="false" ht="27.75" hidden="false" customHeight="true" outlineLevel="0" collapsed="false">
      <c r="A99" s="38"/>
      <c r="B99" s="38"/>
      <c r="C99" s="37"/>
      <c r="D99" s="37"/>
      <c r="E99" s="38"/>
      <c r="F99" s="37"/>
      <c r="G99" s="51"/>
      <c r="H99" s="51"/>
      <c r="I99" s="37"/>
      <c r="J99" s="37"/>
    </row>
    <row r="100" customFormat="false" ht="27.75" hidden="false" customHeight="true" outlineLevel="0" collapsed="false">
      <c r="A100" s="38"/>
      <c r="B100" s="38"/>
      <c r="C100" s="37"/>
      <c r="D100" s="37"/>
      <c r="E100" s="38"/>
      <c r="F100" s="37"/>
      <c r="G100" s="51"/>
      <c r="H100" s="51"/>
      <c r="I100" s="37"/>
      <c r="J100" s="37"/>
    </row>
    <row r="101" customFormat="false" ht="27.75" hidden="false" customHeight="true" outlineLevel="0" collapsed="false">
      <c r="A101" s="38"/>
      <c r="B101" s="38"/>
      <c r="C101" s="37"/>
      <c r="D101" s="37"/>
      <c r="E101" s="38"/>
      <c r="F101" s="37"/>
      <c r="G101" s="51"/>
      <c r="H101" s="51"/>
      <c r="I101" s="37"/>
      <c r="J101" s="37"/>
    </row>
    <row r="102" customFormat="false" ht="27.75" hidden="false" customHeight="true" outlineLevel="0" collapsed="false">
      <c r="A102" s="38"/>
      <c r="B102" s="38"/>
      <c r="C102" s="37"/>
      <c r="D102" s="37"/>
      <c r="E102" s="38"/>
      <c r="F102" s="37"/>
      <c r="G102" s="51"/>
      <c r="H102" s="51"/>
      <c r="I102" s="37"/>
      <c r="J102" s="37"/>
    </row>
    <row r="103" customFormat="false" ht="27.75" hidden="false" customHeight="true" outlineLevel="0" collapsed="false">
      <c r="A103" s="38"/>
      <c r="B103" s="38"/>
      <c r="C103" s="37"/>
      <c r="D103" s="37"/>
      <c r="E103" s="38"/>
      <c r="F103" s="37"/>
      <c r="G103" s="51"/>
      <c r="H103" s="51"/>
      <c r="I103" s="37"/>
      <c r="J103" s="37"/>
    </row>
    <row r="104" customFormat="false" ht="27.75" hidden="false" customHeight="true" outlineLevel="0" collapsed="false">
      <c r="A104" s="38"/>
      <c r="B104" s="38"/>
      <c r="C104" s="37"/>
      <c r="D104" s="37"/>
      <c r="E104" s="38"/>
      <c r="F104" s="37"/>
      <c r="G104" s="51"/>
      <c r="H104" s="51"/>
      <c r="I104" s="37"/>
      <c r="J104" s="37"/>
    </row>
  </sheetData>
  <dataValidations count="4">
    <dataValidation allowBlank="true" errorStyle="stop" operator="between" showDropDown="false" showErrorMessage="false" showInputMessage="false" sqref="B5:B104" type="list">
      <formula1>UCIDs</formula1>
      <formula2>0</formula2>
    </dataValidation>
    <dataValidation allowBlank="true" errorStyle="stop" operator="between" showDropDown="false" showErrorMessage="false" showInputMessage="false" sqref="C5:C104" type="list">
      <formula1>ToolNames</formula1>
      <formula2>0</formula2>
    </dataValidation>
    <dataValidation allowBlank="true" errorStyle="stop" operator="between" showDropDown="false" showErrorMessage="false" showInputMessage="false" sqref="D5:D104" type="list">
      <formula1>DataClasses</formula1>
      <formula2>0</formula2>
    </dataValidation>
    <dataValidation allowBlank="true" errorStyle="stop" operator="between" showDropDown="false" showErrorMessage="false" showInputMessage="false" sqref="E5:E104" type="list">
      <formula1>DPIAStatus</formula1>
      <formula2>0</formula2>
    </dataValidation>
  </dataValidation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1: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
    <col collapsed="false" customWidth="true" hidden="false" outlineLevel="0" max="2" min="2" style="1" width="31"/>
    <col collapsed="false" customWidth="true" hidden="false" outlineLevel="0" max="4" min="3" style="1" width="11"/>
    <col collapsed="false" customWidth="true" hidden="false" outlineLevel="0" max="5" min="5" style="1" width="8"/>
    <col collapsed="false" customWidth="true" hidden="false" outlineLevel="0" max="6" min="6" style="1" width="12"/>
    <col collapsed="false" customWidth="true" hidden="false" outlineLevel="0" max="7" min="7" style="1" width="34"/>
    <col collapsed="false" customWidth="true" hidden="false" outlineLevel="0" max="8" min="8" style="1" width="14"/>
  </cols>
  <sheetData>
    <row r="1" customFormat="false" ht="18" hidden="false" customHeight="true" outlineLevel="0" collapsed="false">
      <c r="B1" s="32" t="s">
        <v>398</v>
      </c>
    </row>
    <row r="2" customFormat="false" ht="15" hidden="false" customHeight="true" outlineLevel="0" collapsed="false">
      <c r="B2" s="33" t="s">
        <v>399</v>
      </c>
    </row>
    <row r="3" customFormat="false" ht="15" hidden="false" customHeight="true" outlineLevel="0" collapsed="false">
      <c r="B3" s="33" t="s">
        <v>400</v>
      </c>
    </row>
    <row r="4" customFormat="false" ht="15" hidden="false" customHeight="true" outlineLevel="0" collapsed="false">
      <c r="B4" s="52" t="s">
        <v>392</v>
      </c>
      <c r="C4" s="38"/>
      <c r="D4" s="53"/>
      <c r="E4" s="53"/>
      <c r="F4" s="53"/>
      <c r="G4" s="53"/>
      <c r="H4" s="53"/>
    </row>
    <row r="5" customFormat="false" ht="19.5" hidden="false" customHeight="true" outlineLevel="0" collapsed="false">
      <c r="B5" s="52" t="s">
        <v>401</v>
      </c>
      <c r="C5" s="54" t="str">
        <f aca="false">IFERROR(INDEX('Use Cases'!$B$5:$B$79,MATCH($C4,'Use Cases'!$A$5:$A$79,0)),"")</f>
        <v/>
      </c>
      <c r="D5" s="54"/>
      <c r="E5" s="54"/>
      <c r="F5" s="54"/>
      <c r="G5" s="54"/>
      <c r="H5" s="54"/>
    </row>
    <row r="6" customFormat="false" ht="19.5" hidden="false" customHeight="true" outlineLevel="0" collapsed="false">
      <c r="B6" s="52" t="s">
        <v>393</v>
      </c>
      <c r="C6" s="37"/>
      <c r="D6" s="37"/>
      <c r="E6" s="37"/>
      <c r="F6" s="37"/>
      <c r="G6" s="37"/>
      <c r="H6" s="37"/>
    </row>
    <row r="7" customFormat="false" ht="19.5" hidden="false" customHeight="true" outlineLevel="0" collapsed="false">
      <c r="B7" s="52" t="s">
        <v>394</v>
      </c>
      <c r="C7" s="37"/>
      <c r="D7" s="37"/>
      <c r="E7" s="37"/>
      <c r="F7" s="37"/>
      <c r="G7" s="37"/>
      <c r="H7" s="37"/>
    </row>
    <row r="8" customFormat="false" ht="19.5" hidden="false" customHeight="true" outlineLevel="0" collapsed="false">
      <c r="B8" s="52" t="s">
        <v>402</v>
      </c>
      <c r="C8" s="54" t="str">
        <f aca="false">IFERROR(INDEX('Use Cases'!$D$5:$D$79,MATCH($C4,'Use Cases'!$A$5:$A$79,0)),"")</f>
        <v/>
      </c>
      <c r="D8" s="54"/>
      <c r="E8" s="54"/>
      <c r="F8" s="54"/>
      <c r="G8" s="54"/>
      <c r="H8" s="54"/>
    </row>
    <row r="9" customFormat="false" ht="19.5" hidden="false" customHeight="true" outlineLevel="0" collapsed="false">
      <c r="B9" s="52" t="s">
        <v>403</v>
      </c>
      <c r="C9" s="54" t="str">
        <f aca="false">IFERROR(INDEX('Use Cases'!$E$5:$E$79,MATCH($C4,'Use Cases'!$A$5:$A$79,0)),"")</f>
        <v/>
      </c>
      <c r="D9" s="54"/>
      <c r="E9" s="54"/>
      <c r="F9" s="54"/>
      <c r="G9" s="54"/>
      <c r="H9" s="54"/>
    </row>
    <row r="10" customFormat="false" ht="19.5" hidden="false" customHeight="true" outlineLevel="0" collapsed="false">
      <c r="B10" s="52" t="s">
        <v>404</v>
      </c>
      <c r="C10" s="54" t="str">
        <f aca="false">IF(OR($C6="",$C7=""),"",IF(AND(EXACT($C6,$C8),IFERROR(VALUE(LEFT($C7,1)),0)&gt;=IFERROR(VALUE(LEFT($C9,1)),0)),StillValidYes,StillValidNo))</f>
        <v/>
      </c>
      <c r="D10" s="54"/>
      <c r="E10" s="54"/>
      <c r="F10" s="54"/>
      <c r="G10" s="54"/>
      <c r="H10" s="54"/>
    </row>
    <row r="11" customFormat="false" ht="19.5" hidden="false" customHeight="true" outlineLevel="0" collapsed="false">
      <c r="B11" s="52" t="s">
        <v>405</v>
      </c>
      <c r="C11" s="54" t="str">
        <f aca="false">IFERROR(INDEX('Use Cases'!$I$5:$I$79,MATCH($C4,'Use Cases'!$A$5:$A$79,0)),"")</f>
        <v/>
      </c>
      <c r="D11" s="54"/>
      <c r="E11" s="54"/>
      <c r="F11" s="54"/>
      <c r="G11" s="54"/>
      <c r="H11" s="54"/>
    </row>
    <row r="12" customFormat="false" ht="19.5" hidden="false" customHeight="true" outlineLevel="0" collapsed="false">
      <c r="B12" s="52" t="s">
        <v>395</v>
      </c>
      <c r="C12" s="37"/>
      <c r="D12" s="37"/>
      <c r="E12" s="37"/>
      <c r="F12" s="37"/>
      <c r="G12" s="37"/>
      <c r="H12" s="37"/>
    </row>
    <row r="13" customFormat="false" ht="19.5" hidden="false" customHeight="true" outlineLevel="0" collapsed="false">
      <c r="B13" s="52" t="s">
        <v>406</v>
      </c>
      <c r="C13" s="37"/>
      <c r="D13" s="37"/>
      <c r="E13" s="37"/>
      <c r="F13" s="37"/>
      <c r="G13" s="37"/>
      <c r="H13" s="37"/>
    </row>
    <row r="15" customFormat="false" ht="18" hidden="false" customHeight="true" outlineLevel="0" collapsed="false">
      <c r="B15" s="55" t="s">
        <v>407</v>
      </c>
      <c r="C15" s="55"/>
      <c r="D15" s="55"/>
      <c r="E15" s="55"/>
      <c r="F15" s="55"/>
      <c r="G15" s="55"/>
      <c r="H15" s="55"/>
    </row>
    <row r="16" customFormat="false" ht="30" hidden="false" customHeight="true" outlineLevel="0" collapsed="false">
      <c r="B16" s="52" t="s">
        <v>408</v>
      </c>
      <c r="C16" s="37" t="s">
        <v>409</v>
      </c>
      <c r="D16" s="37"/>
      <c r="E16" s="37"/>
      <c r="F16" s="37"/>
      <c r="G16" s="37"/>
      <c r="H16" s="37"/>
    </row>
    <row r="17" customFormat="false" ht="30" hidden="false" customHeight="true" outlineLevel="0" collapsed="false">
      <c r="B17" s="52" t="s">
        <v>410</v>
      </c>
      <c r="C17" s="37" t="s">
        <v>411</v>
      </c>
      <c r="D17" s="37"/>
      <c r="E17" s="37"/>
      <c r="F17" s="37"/>
      <c r="G17" s="37"/>
      <c r="H17" s="37"/>
    </row>
    <row r="18" customFormat="false" ht="30" hidden="false" customHeight="true" outlineLevel="0" collapsed="false">
      <c r="B18" s="52" t="s">
        <v>412</v>
      </c>
      <c r="C18" s="37" t="s">
        <v>413</v>
      </c>
      <c r="D18" s="37"/>
      <c r="E18" s="37"/>
      <c r="F18" s="37"/>
      <c r="G18" s="37"/>
      <c r="H18" s="37"/>
    </row>
    <row r="19" customFormat="false" ht="30" hidden="false" customHeight="true" outlineLevel="0" collapsed="false">
      <c r="B19" s="52" t="s">
        <v>414</v>
      </c>
      <c r="C19" s="37" t="s">
        <v>415</v>
      </c>
      <c r="D19" s="37"/>
      <c r="E19" s="37"/>
      <c r="F19" s="37"/>
      <c r="G19" s="37"/>
      <c r="H19" s="37"/>
    </row>
    <row r="20" customFormat="false" ht="30" hidden="false" customHeight="true" outlineLevel="0" collapsed="false">
      <c r="B20" s="52" t="s">
        <v>416</v>
      </c>
      <c r="C20" s="37" t="s">
        <v>417</v>
      </c>
      <c r="D20" s="37"/>
      <c r="E20" s="37"/>
      <c r="F20" s="37"/>
      <c r="G20" s="37"/>
      <c r="H20" s="37"/>
    </row>
    <row r="21" customFormat="false" ht="30" hidden="false" customHeight="true" outlineLevel="0" collapsed="false">
      <c r="B21" s="52" t="s">
        <v>418</v>
      </c>
      <c r="C21" s="37" t="s">
        <v>419</v>
      </c>
      <c r="D21" s="37"/>
      <c r="E21" s="37"/>
      <c r="F21" s="37"/>
      <c r="G21" s="37"/>
      <c r="H21" s="37"/>
    </row>
    <row r="22" customFormat="false" ht="18" hidden="false" customHeight="true" outlineLevel="0" collapsed="false">
      <c r="B22" s="55" t="s">
        <v>420</v>
      </c>
      <c r="C22" s="55"/>
      <c r="D22" s="55"/>
      <c r="E22" s="55"/>
      <c r="F22" s="55"/>
      <c r="G22" s="55"/>
      <c r="H22" s="55"/>
    </row>
    <row r="23" customFormat="false" ht="30" hidden="false" customHeight="true" outlineLevel="0" collapsed="false">
      <c r="B23" s="52" t="s">
        <v>421</v>
      </c>
      <c r="C23" s="37" t="s">
        <v>422</v>
      </c>
      <c r="D23" s="37"/>
      <c r="E23" s="37"/>
      <c r="F23" s="37"/>
      <c r="G23" s="37"/>
      <c r="H23" s="37"/>
    </row>
    <row r="24" customFormat="false" ht="30" hidden="false" customHeight="true" outlineLevel="0" collapsed="false">
      <c r="B24" s="52" t="s">
        <v>423</v>
      </c>
      <c r="C24" s="37" t="s">
        <v>424</v>
      </c>
      <c r="D24" s="37"/>
      <c r="E24" s="37"/>
      <c r="F24" s="37"/>
      <c r="G24" s="37"/>
      <c r="H24" s="37"/>
    </row>
    <row r="25" customFormat="false" ht="30" hidden="false" customHeight="true" outlineLevel="0" collapsed="false">
      <c r="B25" s="52" t="s">
        <v>425</v>
      </c>
      <c r="C25" s="37" t="s">
        <v>426</v>
      </c>
      <c r="D25" s="37"/>
      <c r="E25" s="37"/>
      <c r="F25" s="37"/>
      <c r="G25" s="37"/>
      <c r="H25" s="37"/>
    </row>
    <row r="26" customFormat="false" ht="30" hidden="false" customHeight="true" outlineLevel="0" collapsed="false">
      <c r="B26" s="52" t="s">
        <v>427</v>
      </c>
      <c r="C26" s="37" t="s">
        <v>428</v>
      </c>
      <c r="D26" s="37"/>
      <c r="E26" s="37"/>
      <c r="F26" s="37"/>
      <c r="G26" s="37"/>
      <c r="H26" s="37"/>
    </row>
    <row r="27" customFormat="false" ht="30" hidden="false" customHeight="true" outlineLevel="0" collapsed="false">
      <c r="B27" s="52" t="s">
        <v>429</v>
      </c>
      <c r="C27" s="37" t="s">
        <v>430</v>
      </c>
      <c r="D27" s="37"/>
      <c r="E27" s="37"/>
      <c r="F27" s="37"/>
      <c r="G27" s="37"/>
      <c r="H27" s="37"/>
    </row>
    <row r="28" customFormat="false" ht="18" hidden="false" customHeight="true" outlineLevel="0" collapsed="false">
      <c r="B28" s="55" t="s">
        <v>431</v>
      </c>
      <c r="C28" s="55"/>
      <c r="D28" s="55"/>
      <c r="E28" s="55"/>
      <c r="F28" s="55"/>
      <c r="G28" s="55"/>
      <c r="H28" s="55"/>
    </row>
    <row r="29" customFormat="false" ht="24" hidden="false" customHeight="true" outlineLevel="0" collapsed="false">
      <c r="B29" s="56" t="s">
        <v>432</v>
      </c>
      <c r="C29" s="56" t="s">
        <v>433</v>
      </c>
      <c r="D29" s="56" t="s">
        <v>434</v>
      </c>
      <c r="E29" s="56" t="s">
        <v>435</v>
      </c>
      <c r="F29" s="56" t="s">
        <v>436</v>
      </c>
      <c r="G29" s="56" t="s">
        <v>437</v>
      </c>
      <c r="H29" s="56" t="s">
        <v>438</v>
      </c>
    </row>
    <row r="30" customFormat="false" ht="30" hidden="false" customHeight="true" outlineLevel="0" collapsed="false">
      <c r="B30" s="57" t="s">
        <v>439</v>
      </c>
      <c r="C30" s="38"/>
      <c r="D30" s="38"/>
      <c r="E30" s="39" t="str">
        <f aca="false">IF(AND(ISNUMBER(C30),ISNUMBER(D30)),C30*D30,"")</f>
        <v/>
      </c>
      <c r="F30" s="39" t="str">
        <f aca="false">IF(E30="","",IF(E30&gt;=15,"High",IF(E30&gt;=6,"Medium","Low")))</f>
        <v/>
      </c>
      <c r="G30" s="57" t="s">
        <v>440</v>
      </c>
      <c r="H30" s="38"/>
    </row>
    <row r="31" customFormat="false" ht="30" hidden="false" customHeight="true" outlineLevel="0" collapsed="false">
      <c r="B31" s="57" t="s">
        <v>441</v>
      </c>
      <c r="C31" s="38"/>
      <c r="D31" s="38"/>
      <c r="E31" s="39" t="str">
        <f aca="false">IF(AND(ISNUMBER(C31),ISNUMBER(D31)),C31*D31,"")</f>
        <v/>
      </c>
      <c r="F31" s="39" t="str">
        <f aca="false">IF(E31="","",IF(E31&gt;=15,"High",IF(E31&gt;=6,"Medium","Low")))</f>
        <v/>
      </c>
      <c r="G31" s="57" t="s">
        <v>442</v>
      </c>
      <c r="H31" s="38"/>
    </row>
    <row r="32" customFormat="false" ht="30" hidden="false" customHeight="true" outlineLevel="0" collapsed="false">
      <c r="B32" s="57" t="s">
        <v>443</v>
      </c>
      <c r="C32" s="38"/>
      <c r="D32" s="38"/>
      <c r="E32" s="39" t="str">
        <f aca="false">IF(AND(ISNUMBER(C32),ISNUMBER(D32)),C32*D32,"")</f>
        <v/>
      </c>
      <c r="F32" s="39" t="str">
        <f aca="false">IF(E32="","",IF(E32&gt;=15,"High",IF(E32&gt;=6,"Medium","Low")))</f>
        <v/>
      </c>
      <c r="G32" s="57" t="s">
        <v>444</v>
      </c>
      <c r="H32" s="38"/>
    </row>
    <row r="33" customFormat="false" ht="30" hidden="false" customHeight="true" outlineLevel="0" collapsed="false">
      <c r="B33" s="57" t="s">
        <v>445</v>
      </c>
      <c r="C33" s="38"/>
      <c r="D33" s="38"/>
      <c r="E33" s="39" t="str">
        <f aca="false">IF(AND(ISNUMBER(C33),ISNUMBER(D33)),C33*D33,"")</f>
        <v/>
      </c>
      <c r="F33" s="39" t="str">
        <f aca="false">IF(E33="","",IF(E33&gt;=15,"High",IF(E33&gt;=6,"Medium","Low")))</f>
        <v/>
      </c>
      <c r="G33" s="57" t="s">
        <v>446</v>
      </c>
      <c r="H33" s="38"/>
    </row>
    <row r="34" customFormat="false" ht="30" hidden="false" customHeight="true" outlineLevel="0" collapsed="false">
      <c r="B34" s="57" t="s">
        <v>447</v>
      </c>
      <c r="C34" s="38"/>
      <c r="D34" s="38"/>
      <c r="E34" s="39" t="str">
        <f aca="false">IF(AND(ISNUMBER(C34),ISNUMBER(D34)),C34*D34,"")</f>
        <v/>
      </c>
      <c r="F34" s="39" t="str">
        <f aca="false">IF(E34="","",IF(E34&gt;=15,"High",IF(E34&gt;=6,"Medium","Low")))</f>
        <v/>
      </c>
      <c r="G34" s="57" t="s">
        <v>448</v>
      </c>
      <c r="H34" s="38"/>
    </row>
    <row r="35" customFormat="false" ht="30" hidden="false" customHeight="true" outlineLevel="0" collapsed="false">
      <c r="B35" s="57" t="s">
        <v>449</v>
      </c>
      <c r="C35" s="38"/>
      <c r="D35" s="38"/>
      <c r="E35" s="39" t="str">
        <f aca="false">IF(AND(ISNUMBER(C35),ISNUMBER(D35)),C35*D35,"")</f>
        <v/>
      </c>
      <c r="F35" s="39" t="str">
        <f aca="false">IF(E35="","",IF(E35&gt;=15,"High",IF(E35&gt;=6,"Medium","Low")))</f>
        <v/>
      </c>
      <c r="G35" s="57" t="s">
        <v>450</v>
      </c>
      <c r="H35" s="38"/>
    </row>
    <row r="37" customFormat="false" ht="18" hidden="false" customHeight="true" outlineLevel="0" collapsed="false">
      <c r="B37" s="55" t="s">
        <v>451</v>
      </c>
      <c r="C37" s="55"/>
      <c r="D37" s="55"/>
      <c r="E37" s="55"/>
      <c r="F37" s="55"/>
      <c r="G37" s="55"/>
      <c r="H37" s="55"/>
    </row>
    <row r="38" customFormat="false" ht="15" hidden="false" customHeight="true" outlineLevel="0" collapsed="false">
      <c r="B38" s="52" t="s">
        <v>452</v>
      </c>
      <c r="C38" s="58" t="n">
        <f aca="false">MAX(E30:E35)</f>
        <v>0</v>
      </c>
      <c r="D38" s="58" t="str">
        <f aca="false">IF(C38="","",IF(C38&gt;=15,"High",IF(C38&gt;=6,"Medium","Low")))</f>
        <v>Low</v>
      </c>
      <c r="E38" s="59" t="s">
        <v>453</v>
      </c>
      <c r="F38" s="59"/>
      <c r="G38" s="59"/>
      <c r="H38" s="59"/>
    </row>
    <row r="39" customFormat="false" ht="24" hidden="false" customHeight="true" outlineLevel="0" collapsed="false">
      <c r="B39" s="52" t="s">
        <v>454</v>
      </c>
      <c r="C39" s="37"/>
      <c r="D39" s="37"/>
      <c r="E39" s="37"/>
      <c r="F39" s="37"/>
      <c r="G39" s="37"/>
      <c r="H39" s="37"/>
    </row>
    <row r="40" customFormat="false" ht="43.5" hidden="false" customHeight="true" outlineLevel="0" collapsed="false">
      <c r="B40" s="52" t="s">
        <v>455</v>
      </c>
      <c r="C40" s="37"/>
      <c r="D40" s="37"/>
      <c r="E40" s="37"/>
      <c r="F40" s="37"/>
      <c r="G40" s="37"/>
      <c r="H40" s="37"/>
    </row>
    <row r="41" customFormat="false" ht="24" hidden="false" customHeight="true" outlineLevel="0" collapsed="false">
      <c r="B41" s="52" t="s">
        <v>456</v>
      </c>
      <c r="C41" s="37"/>
      <c r="D41" s="37"/>
      <c r="E41" s="37"/>
      <c r="F41" s="37"/>
      <c r="G41" s="37"/>
      <c r="H41" s="37"/>
    </row>
    <row r="42" customFormat="false" ht="30" hidden="false" customHeight="true" outlineLevel="0" collapsed="false">
      <c r="B42" s="52" t="s">
        <v>457</v>
      </c>
      <c r="C42" s="37"/>
      <c r="D42" s="37"/>
      <c r="E42" s="37"/>
      <c r="F42" s="37"/>
      <c r="G42" s="37"/>
      <c r="H42" s="37"/>
    </row>
  </sheetData>
  <mergeCells count="29">
    <mergeCell ref="C5:H5"/>
    <mergeCell ref="C6:H6"/>
    <mergeCell ref="C7:H7"/>
    <mergeCell ref="C8:H8"/>
    <mergeCell ref="C9:H9"/>
    <mergeCell ref="C10:H10"/>
    <mergeCell ref="C11:H11"/>
    <mergeCell ref="C12:H12"/>
    <mergeCell ref="C13:H13"/>
    <mergeCell ref="B15:H15"/>
    <mergeCell ref="C16:H16"/>
    <mergeCell ref="C17:H17"/>
    <mergeCell ref="C18:H18"/>
    <mergeCell ref="C19:H19"/>
    <mergeCell ref="C20:H20"/>
    <mergeCell ref="C21:H21"/>
    <mergeCell ref="B22:H22"/>
    <mergeCell ref="C23:H23"/>
    <mergeCell ref="C24:H24"/>
    <mergeCell ref="C25:H25"/>
    <mergeCell ref="C26:H26"/>
    <mergeCell ref="C27:H27"/>
    <mergeCell ref="B28:H28"/>
    <mergeCell ref="B37:H37"/>
    <mergeCell ref="E38:H38"/>
    <mergeCell ref="C39:H39"/>
    <mergeCell ref="C40:H40"/>
    <mergeCell ref="C41:H41"/>
    <mergeCell ref="C42:H42"/>
  </mergeCells>
  <conditionalFormatting sqref="F30:F35">
    <cfRule type="expression" priority="2" aboveAverage="0" equalAverage="0" bottom="0" percent="0" rank="0" text="" dxfId="3">
      <formula>EXACT(F30,"High")</formula>
    </cfRule>
    <cfRule type="expression" priority="3" aboveAverage="0" equalAverage="0" bottom="0" percent="0" rank="0" text="" dxfId="5">
      <formula>EXACT(F30,"Medium")</formula>
    </cfRule>
    <cfRule type="expression" priority="4" aboveAverage="0" equalAverage="0" bottom="0" percent="0" rank="0" text="" dxfId="4">
      <formula>EXACT(F30,"Low")</formula>
    </cfRule>
  </conditionalFormatting>
  <conditionalFormatting sqref="H30:H35">
    <cfRule type="expression" priority="5" aboveAverage="0" equalAverage="0" bottom="0" percent="0" rank="0" text="" dxfId="3">
      <formula>EXACT(H30,"High")</formula>
    </cfRule>
    <cfRule type="expression" priority="6" aboveAverage="0" equalAverage="0" bottom="0" percent="0" rank="0" text="" dxfId="5">
      <formula>EXACT(H30,"Medium")</formula>
    </cfRule>
    <cfRule type="expression" priority="7" aboveAverage="0" equalAverage="0" bottom="0" percent="0" rank="0" text="" dxfId="4">
      <formula>EXACT(H30,"Low")</formula>
    </cfRule>
  </conditionalFormatting>
  <dataValidations count="4">
    <dataValidation allowBlank="true" errorStyle="stop" operator="between" showDropDown="false" showErrorMessage="false" showInputMessage="false" sqref="C4" type="list">
      <formula1>UCIDs</formula1>
      <formula2>0</formula2>
    </dataValidation>
    <dataValidation allowBlank="true" errorStyle="stop" operator="between" showDropDown="false" showErrorMessage="false" showInputMessage="false" sqref="C30:D35" type="list">
      <formula1>"1,2,3,4,5"</formula1>
      <formula2>0</formula2>
    </dataValidation>
    <dataValidation allowBlank="true" errorStyle="stop" operator="between" showDropDown="false" showErrorMessage="false" showInputMessage="false" sqref="H30:H35" type="list">
      <formula1>"Low,Medium,High"</formula1>
      <formula2>0</formula2>
    </dataValidation>
    <dataValidation allowBlank="true" errorStyle="stop" operator="between" showDropDown="false" showErrorMessage="false" showInputMessage="false" sqref="C39" type="list">
      <formula1>"Yes,With conditions,No - do not proceed"</formula1>
      <formula2>0</formula2>
    </dataValidation>
  </dataValidation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5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1" width="30"/>
    <col collapsed="false" customWidth="true" hidden="false" outlineLevel="0" max="2" min="2" style="1" width="70"/>
    <col collapsed="false" customWidth="true" hidden="false" outlineLevel="0" max="3" min="3" style="1" width="46"/>
  </cols>
  <sheetData>
    <row r="1" customFormat="false" ht="18" hidden="false" customHeight="true" outlineLevel="0" collapsed="false">
      <c r="A1" s="32" t="s">
        <v>458</v>
      </c>
    </row>
    <row r="2" customFormat="false" ht="15" hidden="false" customHeight="true" outlineLevel="0" collapsed="false">
      <c r="A2" s="33" t="s">
        <v>459</v>
      </c>
    </row>
    <row r="4" customFormat="false" ht="19.5" hidden="false" customHeight="true" outlineLevel="0" collapsed="false">
      <c r="A4" s="45" t="s">
        <v>460</v>
      </c>
      <c r="B4" s="45" t="s">
        <v>461</v>
      </c>
      <c r="C4" s="45" t="s">
        <v>462</v>
      </c>
    </row>
    <row r="5" customFormat="false" ht="18" hidden="false" customHeight="true" outlineLevel="0" collapsed="false">
      <c r="A5" s="55" t="s">
        <v>463</v>
      </c>
      <c r="B5" s="55"/>
      <c r="C5" s="55"/>
    </row>
    <row r="6" customFormat="false" ht="30" hidden="false" customHeight="true" outlineLevel="0" collapsed="false">
      <c r="A6" s="52" t="s">
        <v>22</v>
      </c>
      <c r="B6" s="36" t="s">
        <v>464</v>
      </c>
      <c r="C6" s="60" t="s">
        <v>465</v>
      </c>
    </row>
    <row r="7" customFormat="false" ht="30" hidden="false" customHeight="true" outlineLevel="0" collapsed="false">
      <c r="A7" s="52" t="s">
        <v>176</v>
      </c>
      <c r="B7" s="36" t="s">
        <v>466</v>
      </c>
      <c r="C7" s="60" t="s">
        <v>467</v>
      </c>
    </row>
    <row r="8" customFormat="false" ht="30" hidden="false" customHeight="true" outlineLevel="0" collapsed="false">
      <c r="A8" s="52" t="s">
        <v>26</v>
      </c>
      <c r="B8" s="36" t="s">
        <v>468</v>
      </c>
      <c r="C8" s="60" t="s">
        <v>469</v>
      </c>
    </row>
    <row r="9" customFormat="false" ht="30" hidden="false" customHeight="true" outlineLevel="0" collapsed="false">
      <c r="A9" s="52" t="s">
        <v>28</v>
      </c>
      <c r="B9" s="36" t="s">
        <v>470</v>
      </c>
      <c r="C9" s="60" t="s">
        <v>471</v>
      </c>
    </row>
    <row r="10" customFormat="false" ht="18" hidden="false" customHeight="true" outlineLevel="0" collapsed="false">
      <c r="A10" s="55" t="s">
        <v>472</v>
      </c>
      <c r="B10" s="55"/>
      <c r="C10" s="55"/>
    </row>
    <row r="11" customFormat="false" ht="30" hidden="false" customHeight="true" outlineLevel="0" collapsed="false">
      <c r="A11" s="52" t="s">
        <v>473</v>
      </c>
      <c r="B11" s="36" t="s">
        <v>474</v>
      </c>
      <c r="C11" s="60" t="s">
        <v>475</v>
      </c>
    </row>
    <row r="12" customFormat="false" ht="45" hidden="false" customHeight="true" outlineLevel="0" collapsed="false">
      <c r="A12" s="52" t="s">
        <v>476</v>
      </c>
      <c r="B12" s="36" t="s">
        <v>477</v>
      </c>
      <c r="C12" s="60" t="s">
        <v>478</v>
      </c>
    </row>
    <row r="13" customFormat="false" ht="30" hidden="false" customHeight="true" outlineLevel="0" collapsed="false">
      <c r="A13" s="52" t="s">
        <v>479</v>
      </c>
      <c r="B13" s="36" t="s">
        <v>480</v>
      </c>
      <c r="C13" s="60" t="s">
        <v>481</v>
      </c>
    </row>
    <row r="14" customFormat="false" ht="60" hidden="false" customHeight="true" outlineLevel="0" collapsed="false">
      <c r="A14" s="52" t="s">
        <v>482</v>
      </c>
      <c r="B14" s="36" t="s">
        <v>483</v>
      </c>
      <c r="C14" s="60" t="s">
        <v>484</v>
      </c>
    </row>
    <row r="15" customFormat="false" ht="45" hidden="false" customHeight="true" outlineLevel="0" collapsed="false">
      <c r="A15" s="52" t="s">
        <v>485</v>
      </c>
      <c r="B15" s="36" t="s">
        <v>486</v>
      </c>
      <c r="C15" s="60" t="s">
        <v>487</v>
      </c>
    </row>
    <row r="16" customFormat="false" ht="30" hidden="false" customHeight="true" outlineLevel="0" collapsed="false">
      <c r="A16" s="52" t="s">
        <v>488</v>
      </c>
      <c r="B16" s="36" t="s">
        <v>489</v>
      </c>
      <c r="C16" s="60" t="s">
        <v>490</v>
      </c>
    </row>
    <row r="17" customFormat="false" ht="30" hidden="false" customHeight="true" outlineLevel="0" collapsed="false">
      <c r="A17" s="52" t="s">
        <v>491</v>
      </c>
      <c r="B17" s="36" t="s">
        <v>492</v>
      </c>
      <c r="C17" s="60" t="s">
        <v>493</v>
      </c>
    </row>
    <row r="18" customFormat="false" ht="30" hidden="false" customHeight="true" outlineLevel="0" collapsed="false">
      <c r="A18" s="52" t="s">
        <v>494</v>
      </c>
      <c r="B18" s="36" t="s">
        <v>495</v>
      </c>
      <c r="C18" s="60" t="s">
        <v>496</v>
      </c>
    </row>
    <row r="19" customFormat="false" ht="30" hidden="false" customHeight="true" outlineLevel="0" collapsed="false">
      <c r="A19" s="52" t="s">
        <v>497</v>
      </c>
      <c r="B19" s="36" t="s">
        <v>498</v>
      </c>
      <c r="C19" s="60" t="s">
        <v>499</v>
      </c>
    </row>
    <row r="20" customFormat="false" ht="18" hidden="false" customHeight="true" outlineLevel="0" collapsed="false">
      <c r="A20" s="55" t="s">
        <v>500</v>
      </c>
      <c r="B20" s="55"/>
      <c r="C20" s="55"/>
    </row>
    <row r="21" customFormat="false" ht="45" hidden="false" customHeight="true" outlineLevel="0" collapsed="false">
      <c r="A21" s="52" t="s">
        <v>501</v>
      </c>
      <c r="B21" s="36" t="s">
        <v>502</v>
      </c>
      <c r="C21" s="60" t="s">
        <v>503</v>
      </c>
    </row>
    <row r="22" customFormat="false" ht="60" hidden="false" customHeight="true" outlineLevel="0" collapsed="false">
      <c r="A22" s="52" t="s">
        <v>504</v>
      </c>
      <c r="B22" s="36" t="s">
        <v>505</v>
      </c>
      <c r="C22" s="60" t="s">
        <v>506</v>
      </c>
    </row>
    <row r="23" customFormat="false" ht="45" hidden="false" customHeight="true" outlineLevel="0" collapsed="false">
      <c r="A23" s="52" t="s">
        <v>507</v>
      </c>
      <c r="B23" s="36" t="s">
        <v>508</v>
      </c>
      <c r="C23" s="60" t="s">
        <v>509</v>
      </c>
    </row>
    <row r="24" customFormat="false" ht="30" hidden="false" customHeight="true" outlineLevel="0" collapsed="false">
      <c r="A24" s="52" t="s">
        <v>510</v>
      </c>
      <c r="B24" s="36" t="s">
        <v>511</v>
      </c>
      <c r="C24" s="60" t="s">
        <v>512</v>
      </c>
    </row>
    <row r="25" customFormat="false" ht="18" hidden="false" customHeight="true" outlineLevel="0" collapsed="false">
      <c r="A25" s="55" t="s">
        <v>513</v>
      </c>
      <c r="B25" s="55"/>
      <c r="C25" s="55"/>
    </row>
    <row r="26" customFormat="false" ht="30" hidden="false" customHeight="true" outlineLevel="0" collapsed="false">
      <c r="A26" s="52" t="s">
        <v>514</v>
      </c>
      <c r="B26" s="36" t="s">
        <v>515</v>
      </c>
      <c r="C26" s="60" t="s">
        <v>516</v>
      </c>
    </row>
    <row r="27" customFormat="false" ht="30" hidden="false" customHeight="true" outlineLevel="0" collapsed="false">
      <c r="A27" s="52" t="s">
        <v>517</v>
      </c>
      <c r="B27" s="36" t="s">
        <v>518</v>
      </c>
      <c r="C27" s="60" t="s">
        <v>519</v>
      </c>
    </row>
    <row r="28" customFormat="false" ht="30" hidden="false" customHeight="true" outlineLevel="0" collapsed="false">
      <c r="A28" s="52" t="s">
        <v>520</v>
      </c>
      <c r="B28" s="36" t="s">
        <v>521</v>
      </c>
      <c r="C28" s="60" t="s">
        <v>522</v>
      </c>
    </row>
    <row r="29" customFormat="false" ht="30" hidden="false" customHeight="true" outlineLevel="0" collapsed="false">
      <c r="A29" s="52" t="s">
        <v>523</v>
      </c>
      <c r="B29" s="36" t="s">
        <v>524</v>
      </c>
      <c r="C29" s="60" t="s">
        <v>525</v>
      </c>
    </row>
    <row r="30" customFormat="false" ht="30" hidden="false" customHeight="true" outlineLevel="0" collapsed="false">
      <c r="A30" s="52" t="s">
        <v>526</v>
      </c>
      <c r="B30" s="36" t="s">
        <v>527</v>
      </c>
      <c r="C30" s="60" t="s">
        <v>528</v>
      </c>
    </row>
    <row r="31" customFormat="false" ht="18" hidden="false" customHeight="true" outlineLevel="0" collapsed="false">
      <c r="A31" s="55" t="s">
        <v>529</v>
      </c>
      <c r="B31" s="55"/>
      <c r="C31" s="55"/>
    </row>
    <row r="32" customFormat="false" ht="30" hidden="false" customHeight="true" outlineLevel="0" collapsed="false">
      <c r="A32" s="52" t="s">
        <v>530</v>
      </c>
      <c r="B32" s="36" t="s">
        <v>531</v>
      </c>
      <c r="C32" s="60" t="s">
        <v>532</v>
      </c>
    </row>
    <row r="33" customFormat="false" ht="30" hidden="false" customHeight="true" outlineLevel="0" collapsed="false">
      <c r="A33" s="52" t="s">
        <v>533</v>
      </c>
      <c r="B33" s="36" t="s">
        <v>534</v>
      </c>
      <c r="C33" s="60" t="s">
        <v>535</v>
      </c>
    </row>
    <row r="34" customFormat="false" ht="30" hidden="false" customHeight="true" outlineLevel="0" collapsed="false">
      <c r="A34" s="52" t="s">
        <v>536</v>
      </c>
      <c r="B34" s="36" t="s">
        <v>537</v>
      </c>
      <c r="C34" s="60" t="s">
        <v>538</v>
      </c>
    </row>
    <row r="35" customFormat="false" ht="30" hidden="false" customHeight="true" outlineLevel="0" collapsed="false">
      <c r="A35" s="52" t="s">
        <v>539</v>
      </c>
      <c r="B35" s="36" t="s">
        <v>540</v>
      </c>
      <c r="C35" s="60" t="s">
        <v>541</v>
      </c>
    </row>
    <row r="36" customFormat="false" ht="18" hidden="false" customHeight="true" outlineLevel="0" collapsed="false">
      <c r="A36" s="55" t="s">
        <v>542</v>
      </c>
      <c r="B36" s="55"/>
      <c r="C36" s="55"/>
    </row>
    <row r="37" customFormat="false" ht="30" hidden="false" customHeight="true" outlineLevel="0" collapsed="false">
      <c r="A37" s="52" t="s">
        <v>543</v>
      </c>
      <c r="B37" s="36" t="s">
        <v>544</v>
      </c>
      <c r="C37" s="60" t="s">
        <v>545</v>
      </c>
    </row>
    <row r="38" customFormat="false" ht="30" hidden="false" customHeight="true" outlineLevel="0" collapsed="false">
      <c r="A38" s="52" t="s">
        <v>546</v>
      </c>
      <c r="B38" s="36" t="s">
        <v>547</v>
      </c>
      <c r="C38" s="60"/>
    </row>
    <row r="39" customFormat="false" ht="30" hidden="false" customHeight="true" outlineLevel="0" collapsed="false">
      <c r="A39" s="52" t="s">
        <v>548</v>
      </c>
      <c r="B39" s="36" t="s">
        <v>549</v>
      </c>
      <c r="C39" s="60"/>
    </row>
    <row r="40" customFormat="false" ht="30" hidden="false" customHeight="true" outlineLevel="0" collapsed="false">
      <c r="A40" s="52" t="s">
        <v>550</v>
      </c>
      <c r="B40" s="36" t="s">
        <v>551</v>
      </c>
      <c r="C40" s="60" t="s">
        <v>552</v>
      </c>
    </row>
    <row r="41" customFormat="false" ht="30" hidden="false" customHeight="true" outlineLevel="0" collapsed="false">
      <c r="A41" s="52" t="s">
        <v>553</v>
      </c>
      <c r="B41" s="36" t="s">
        <v>554</v>
      </c>
      <c r="C41" s="60" t="s">
        <v>555</v>
      </c>
    </row>
    <row r="42" customFormat="false" ht="18" hidden="false" customHeight="true" outlineLevel="0" collapsed="false">
      <c r="A42" s="55" t="s">
        <v>556</v>
      </c>
      <c r="B42" s="55"/>
      <c r="C42" s="55"/>
    </row>
    <row r="43" customFormat="false" ht="30" hidden="false" customHeight="true" outlineLevel="0" collapsed="false">
      <c r="A43" s="52" t="s">
        <v>557</v>
      </c>
      <c r="B43" s="36" t="s">
        <v>558</v>
      </c>
      <c r="C43" s="60"/>
    </row>
    <row r="44" customFormat="false" ht="30" hidden="false" customHeight="true" outlineLevel="0" collapsed="false">
      <c r="A44" s="52" t="s">
        <v>559</v>
      </c>
      <c r="B44" s="36" t="s">
        <v>560</v>
      </c>
      <c r="C44" s="60" t="s">
        <v>561</v>
      </c>
    </row>
    <row r="45" customFormat="false" ht="30" hidden="false" customHeight="true" outlineLevel="0" collapsed="false">
      <c r="A45" s="52" t="s">
        <v>562</v>
      </c>
      <c r="B45" s="36" t="s">
        <v>563</v>
      </c>
      <c r="C45" s="60" t="s">
        <v>564</v>
      </c>
    </row>
    <row r="46" customFormat="false" ht="30" hidden="false" customHeight="true" outlineLevel="0" collapsed="false">
      <c r="A46" s="52" t="s">
        <v>565</v>
      </c>
      <c r="B46" s="36" t="s">
        <v>566</v>
      </c>
      <c r="C46" s="60" t="s">
        <v>567</v>
      </c>
    </row>
    <row r="47" customFormat="false" ht="30" hidden="false" customHeight="true" outlineLevel="0" collapsed="false">
      <c r="A47" s="52" t="s">
        <v>568</v>
      </c>
      <c r="B47" s="36" t="s">
        <v>569</v>
      </c>
      <c r="C47" s="60" t="s">
        <v>570</v>
      </c>
    </row>
    <row r="48" customFormat="false" ht="30" hidden="false" customHeight="true" outlineLevel="0" collapsed="false">
      <c r="A48" s="52" t="s">
        <v>571</v>
      </c>
      <c r="B48" s="36" t="s">
        <v>572</v>
      </c>
      <c r="C48" s="60" t="s">
        <v>573</v>
      </c>
    </row>
    <row r="49" customFormat="false" ht="30" hidden="false" customHeight="true" outlineLevel="0" collapsed="false">
      <c r="A49" s="52" t="s">
        <v>574</v>
      </c>
      <c r="B49" s="36" t="s">
        <v>575</v>
      </c>
      <c r="C49" s="60" t="s">
        <v>576</v>
      </c>
    </row>
    <row r="50" customFormat="false" ht="30" hidden="false" customHeight="true" outlineLevel="0" collapsed="false">
      <c r="A50" s="52" t="s">
        <v>577</v>
      </c>
      <c r="B50" s="36" t="s">
        <v>578</v>
      </c>
      <c r="C50" s="60" t="s">
        <v>579</v>
      </c>
    </row>
  </sheetData>
  <mergeCells count="7">
    <mergeCell ref="A5:C5"/>
    <mergeCell ref="A10:C10"/>
    <mergeCell ref="A20:C20"/>
    <mergeCell ref="A25:C25"/>
    <mergeCell ref="A31:C31"/>
    <mergeCell ref="A36:C36"/>
    <mergeCell ref="A42:C42"/>
  </mergeCells>
  <printOptions headings="false" gridLines="false" gridLinesSet="true" horizontalCentered="false" verticalCentered="false"/>
  <pageMargins left="0.75" right="0.75" top="1" bottom="1" header="0.511811023622047" footer="0.511811023622047"/>
  <pageSetup paperSize="1" scale="100" fitToWidth="1" fitToHeight="0" pageOrder="downThenOver" orientation="portrait" blackAndWhite="false" draft="false" cellComments="none" horizontalDpi="300" verticalDpi="300" copies="1"/>
  <headerFooter differentFirst="false" differentOddEven="false">
    <oddHeader/>
    <oddFooter/>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A1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sheetData>
    <row r="1" customFormat="false" ht="15" hidden="false" customHeight="true" outlineLevel="0" collapsed="false">
      <c r="A1" s="61" t="s">
        <v>580</v>
      </c>
      <c r="B1" s="61" t="s">
        <v>514</v>
      </c>
      <c r="C1" s="61" t="s">
        <v>581</v>
      </c>
      <c r="D1" s="61" t="s">
        <v>582</v>
      </c>
      <c r="E1" s="61" t="s">
        <v>583</v>
      </c>
      <c r="F1" s="61" t="s">
        <v>584</v>
      </c>
      <c r="G1" s="61" t="s">
        <v>585</v>
      </c>
      <c r="H1" s="61" t="s">
        <v>586</v>
      </c>
      <c r="J1" s="33" t="s">
        <v>587</v>
      </c>
      <c r="L1" s="61" t="s">
        <v>562</v>
      </c>
      <c r="M1" s="61" t="s">
        <v>588</v>
      </c>
      <c r="O1" s="61" t="s">
        <v>589</v>
      </c>
      <c r="P1" s="61" t="s">
        <v>590</v>
      </c>
      <c r="R1" s="61" t="s">
        <v>591</v>
      </c>
      <c r="S1" s="61" t="s">
        <v>592</v>
      </c>
      <c r="U1" s="61" t="s">
        <v>282</v>
      </c>
      <c r="V1" s="61" t="s">
        <v>571</v>
      </c>
      <c r="W1" s="61" t="s">
        <v>593</v>
      </c>
      <c r="Y1" s="61" t="s">
        <v>594</v>
      </c>
      <c r="AA1" s="61" t="s">
        <v>595</v>
      </c>
    </row>
    <row r="2" customFormat="false" ht="15" hidden="false" customHeight="true" outlineLevel="0" collapsed="false">
      <c r="A2" s="62" t="s">
        <v>22</v>
      </c>
      <c r="B2" s="62" t="s">
        <v>314</v>
      </c>
      <c r="C2" s="62" t="s">
        <v>298</v>
      </c>
      <c r="D2" s="62" t="s">
        <v>596</v>
      </c>
      <c r="E2" s="62" t="s">
        <v>177</v>
      </c>
      <c r="F2" s="62" t="s">
        <v>298</v>
      </c>
      <c r="G2" s="62" t="s">
        <v>597</v>
      </c>
      <c r="H2" s="62" t="s">
        <v>598</v>
      </c>
      <c r="L2" s="62" t="s">
        <v>10</v>
      </c>
      <c r="M2" s="62" t="s">
        <v>599</v>
      </c>
      <c r="O2" s="62" t="s">
        <v>600</v>
      </c>
      <c r="P2" s="62" t="s">
        <v>600</v>
      </c>
      <c r="R2" s="62" t="s">
        <v>601</v>
      </c>
      <c r="S2" s="62" t="s">
        <v>602</v>
      </c>
      <c r="U2" s="62" t="n">
        <v>1</v>
      </c>
      <c r="V2" s="62" t="s">
        <v>603</v>
      </c>
      <c r="W2" s="62" t="s">
        <v>604</v>
      </c>
      <c r="Y2" s="62" t="s">
        <v>605</v>
      </c>
      <c r="AA2" s="62" t="s">
        <v>298</v>
      </c>
    </row>
    <row r="3" customFormat="false" ht="15" hidden="false" customHeight="true" outlineLevel="0" collapsed="false">
      <c r="A3" s="62" t="s">
        <v>176</v>
      </c>
      <c r="B3" s="62" t="s">
        <v>606</v>
      </c>
      <c r="C3" s="62" t="s">
        <v>178</v>
      </c>
      <c r="D3" s="62" t="s">
        <v>303</v>
      </c>
      <c r="E3" s="62" t="s">
        <v>183</v>
      </c>
      <c r="F3" s="62" t="s">
        <v>178</v>
      </c>
      <c r="G3" s="62" t="s">
        <v>301</v>
      </c>
      <c r="H3" s="62" t="s">
        <v>301</v>
      </c>
      <c r="L3" s="62" t="s">
        <v>607</v>
      </c>
      <c r="M3" s="62" t="s">
        <v>608</v>
      </c>
      <c r="O3" s="62" t="s">
        <v>316</v>
      </c>
      <c r="P3" s="62" t="s">
        <v>609</v>
      </c>
      <c r="R3" s="62" t="s">
        <v>610</v>
      </c>
      <c r="S3" s="62" t="s">
        <v>611</v>
      </c>
      <c r="U3" s="62" t="n">
        <v>2</v>
      </c>
      <c r="V3" s="62" t="s">
        <v>612</v>
      </c>
      <c r="W3" s="62" t="s">
        <v>613</v>
      </c>
      <c r="Y3" s="62" t="s">
        <v>614</v>
      </c>
      <c r="AA3" s="62" t="s">
        <v>615</v>
      </c>
    </row>
    <row r="4" customFormat="false" ht="15" hidden="false" customHeight="true" outlineLevel="0" collapsed="false">
      <c r="A4" s="62" t="s">
        <v>26</v>
      </c>
      <c r="B4" s="62" t="s">
        <v>616</v>
      </c>
      <c r="C4" s="62" t="s">
        <v>299</v>
      </c>
      <c r="D4" s="62" t="s">
        <v>310</v>
      </c>
      <c r="E4" s="62" t="s">
        <v>197</v>
      </c>
      <c r="F4" s="62" t="s">
        <v>299</v>
      </c>
      <c r="G4" s="62" t="s">
        <v>316</v>
      </c>
      <c r="H4" s="62" t="s">
        <v>597</v>
      </c>
      <c r="L4" s="62" t="s">
        <v>617</v>
      </c>
      <c r="M4" s="62" t="s">
        <v>618</v>
      </c>
      <c r="O4" s="62" t="s">
        <v>619</v>
      </c>
      <c r="P4" s="62" t="s">
        <v>620</v>
      </c>
      <c r="R4" s="62" t="s">
        <v>607</v>
      </c>
      <c r="S4" s="62" t="s">
        <v>621</v>
      </c>
      <c r="U4" s="62" t="n">
        <v>3</v>
      </c>
      <c r="V4" s="62" t="s">
        <v>622</v>
      </c>
      <c r="W4" s="62" t="s">
        <v>623</v>
      </c>
      <c r="Y4" s="62" t="s">
        <v>624</v>
      </c>
    </row>
    <row r="5" customFormat="false" ht="15" hidden="false" customHeight="true" outlineLevel="0" collapsed="false">
      <c r="A5" s="62" t="s">
        <v>28</v>
      </c>
      <c r="B5" s="62" t="s">
        <v>296</v>
      </c>
      <c r="D5" s="62" t="s">
        <v>9</v>
      </c>
      <c r="E5" s="62" t="s">
        <v>188</v>
      </c>
      <c r="H5" s="62" t="s">
        <v>625</v>
      </c>
      <c r="L5" s="62" t="s">
        <v>626</v>
      </c>
      <c r="M5" s="62" t="s">
        <v>627</v>
      </c>
      <c r="R5" s="62" t="s">
        <v>628</v>
      </c>
      <c r="S5" s="62" t="s">
        <v>629</v>
      </c>
      <c r="U5" s="62" t="n">
        <v>4</v>
      </c>
      <c r="V5" s="62" t="s">
        <v>630</v>
      </c>
      <c r="W5" s="62" t="s">
        <v>631</v>
      </c>
    </row>
    <row r="6" customFormat="false" ht="15" hidden="false" customHeight="true" outlineLevel="0" collapsed="false">
      <c r="B6" s="62" t="s">
        <v>632</v>
      </c>
      <c r="D6" s="62" t="s">
        <v>317</v>
      </c>
      <c r="H6" s="62"/>
      <c r="L6" s="62" t="s">
        <v>6</v>
      </c>
      <c r="M6" s="62" t="s">
        <v>6</v>
      </c>
      <c r="R6" s="62" t="s">
        <v>633</v>
      </c>
      <c r="S6" s="62" t="s">
        <v>634</v>
      </c>
    </row>
    <row r="7" customFormat="false" ht="15" hidden="false" customHeight="true" outlineLevel="0" collapsed="false">
      <c r="B7" s="62" t="s">
        <v>635</v>
      </c>
      <c r="L7" s="62" t="s">
        <v>317</v>
      </c>
      <c r="M7" s="62" t="s">
        <v>636</v>
      </c>
      <c r="R7" s="62" t="s">
        <v>637</v>
      </c>
      <c r="S7" s="62" t="s">
        <v>638</v>
      </c>
    </row>
    <row r="8" customFormat="false" ht="15" hidden="false" customHeight="true" outlineLevel="0" collapsed="false">
      <c r="B8" s="62" t="s">
        <v>639</v>
      </c>
      <c r="R8" s="62" t="s">
        <v>640</v>
      </c>
      <c r="S8" s="62" t="s">
        <v>641</v>
      </c>
    </row>
    <row r="9" customFormat="false" ht="15" hidden="false" customHeight="true" outlineLevel="0" collapsed="false">
      <c r="B9" s="62" t="s">
        <v>299</v>
      </c>
      <c r="L9" s="33" t="s">
        <v>642</v>
      </c>
    </row>
    <row r="10" customFormat="false" ht="15" hidden="false" customHeight="false" outlineLevel="0" collapsed="false">
      <c r="B10" s="62" t="s">
        <v>643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2026-10-08T21:46:20Z</dcterms:created>
  <dc:creator>Navitec Ltd</dc:creator>
  <dc:description/>
  <dc:language>en-GB</dc:language>
  <cp:lastModifiedBy>Navitec Ltd</cp:lastModifiedBy>
  <dcterms:modified xsi:type="dcterms:W3CDTF">2026-10-09T11:11:31Z</dcterms:modified>
  <cp:revision>0</cp:revision>
  <dc:subject/>
  <dc:title>AI Register template</dc:title>
</cp:coreProperties>
</file>

<file path=docProps/custom.xml><?xml version="1.0" encoding="utf-8"?>
<Properties xmlns="http://schemas.openxmlformats.org/officeDocument/2006/custom-properties" xmlns:vt="http://schemas.openxmlformats.org/officeDocument/2006/docPropsVTypes"/>
</file>